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C:\Users\user06\Box\調査部\1 毎年度調査\2023年度\税財政\07　入稿データ\財政力（来年度マクロに影響するのでシートの増減、名称の修正はNG、税政はファイル名は変更可)\本編\"/>
    </mc:Choice>
  </mc:AlternateContent>
  <xr:revisionPtr revIDLastSave="0" documentId="13_ncr:1_{50ECAA2E-4074-4D46-B053-A004FD4799E2}" xr6:coauthVersionLast="47" xr6:coauthVersionMax="47" xr10:uidLastSave="{00000000-0000-0000-0000-000000000000}"/>
  <bookViews>
    <workbookView xWindow="-120" yWindow="-120" windowWidth="20730" windowHeight="11160" xr2:uid="{00000000-000D-0000-FFFF-FFFF00000000}"/>
  </bookViews>
  <sheets>
    <sheet name="将来負担比率説明" sheetId="6" r:id="rId1"/>
    <sheet name="将来負担比率"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xlnm.Print_Area" localSheetId="1">将来負担比率!$A$1:$Y$25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1" l="1"/>
  <c r="L23" i="1"/>
  <c r="Y22" i="1"/>
  <c r="L22" i="1"/>
  <c r="Y21" i="1"/>
  <c r="L21" i="1"/>
  <c r="Y20" i="1"/>
  <c r="L20" i="1"/>
  <c r="Y19" i="1"/>
  <c r="L19" i="1"/>
  <c r="Y18" i="1"/>
  <c r="L18" i="1"/>
  <c r="Y17" i="1"/>
  <c r="L17" i="1"/>
  <c r="Y16" i="1"/>
  <c r="L16" i="1"/>
  <c r="Y15" i="1"/>
  <c r="L15" i="1"/>
  <c r="Y14" i="1"/>
  <c r="L14" i="1"/>
  <c r="Y13" i="1"/>
  <c r="L13" i="1"/>
  <c r="Y12" i="1"/>
  <c r="L12" i="1"/>
  <c r="Y11" i="1"/>
  <c r="L11" i="1"/>
  <c r="Y10" i="1"/>
  <c r="L10" i="1"/>
  <c r="Y9" i="1"/>
  <c r="L9" i="1"/>
  <c r="Y8" i="1"/>
  <c r="L8" i="1"/>
  <c r="Y7" i="1"/>
  <c r="L7" i="1"/>
  <c r="Y6" i="1"/>
  <c r="L6" i="1"/>
  <c r="Y5" i="1"/>
  <c r="L5" i="1"/>
  <c r="Y4" i="1"/>
</calcChain>
</file>

<file path=xl/sharedStrings.xml><?xml version="1.0" encoding="utf-8"?>
<sst xmlns="http://schemas.openxmlformats.org/spreadsheetml/2006/main" count="450" uniqueCount="178">
  <si>
    <t>八王子市</t>
    <rPh sb="0" eb="4">
      <t>ハチオウジシ</t>
    </rPh>
    <phoneticPr fontId="2"/>
  </si>
  <si>
    <t>立川市</t>
    <rPh sb="0" eb="3">
      <t>タチカワシ</t>
    </rPh>
    <phoneticPr fontId="2"/>
  </si>
  <si>
    <t>武蔵野市</t>
    <rPh sb="0" eb="4">
      <t>ムサシノシ</t>
    </rPh>
    <phoneticPr fontId="2"/>
  </si>
  <si>
    <t>三鷹市</t>
    <rPh sb="0" eb="3">
      <t>ミタカシ</t>
    </rPh>
    <phoneticPr fontId="2"/>
  </si>
  <si>
    <t>青梅市</t>
    <rPh sb="0" eb="3">
      <t>オウメシ</t>
    </rPh>
    <phoneticPr fontId="2"/>
  </si>
  <si>
    <t>府中市</t>
    <rPh sb="0" eb="3">
      <t>フチュウシ</t>
    </rPh>
    <phoneticPr fontId="2"/>
  </si>
  <si>
    <t>昭島市</t>
    <rPh sb="0" eb="3">
      <t>アキシマシ</t>
    </rPh>
    <phoneticPr fontId="2"/>
  </si>
  <si>
    <t>調布市</t>
    <rPh sb="0" eb="3">
      <t>チョウフシ</t>
    </rPh>
    <phoneticPr fontId="2"/>
  </si>
  <si>
    <t>町田市</t>
    <rPh sb="0" eb="3">
      <t>マチダシ</t>
    </rPh>
    <phoneticPr fontId="2"/>
  </si>
  <si>
    <t>小金井市</t>
    <rPh sb="0" eb="4">
      <t>コガネイシ</t>
    </rPh>
    <phoneticPr fontId="2"/>
  </si>
  <si>
    <t>小平市</t>
    <rPh sb="0" eb="3">
      <t>コダイラシ</t>
    </rPh>
    <phoneticPr fontId="2"/>
  </si>
  <si>
    <t>日野市</t>
    <rPh sb="0" eb="3">
      <t>ヒノシ</t>
    </rPh>
    <phoneticPr fontId="2"/>
  </si>
  <si>
    <t>東村山市</t>
    <rPh sb="0" eb="4">
      <t>ヒガシムラヤマシ</t>
    </rPh>
    <phoneticPr fontId="2"/>
  </si>
  <si>
    <t>国分寺市</t>
    <rPh sb="0" eb="4">
      <t>コクブンジシ</t>
    </rPh>
    <phoneticPr fontId="2"/>
  </si>
  <si>
    <t>国立市</t>
    <rPh sb="0" eb="3">
      <t>クニタチシ</t>
    </rPh>
    <phoneticPr fontId="2"/>
  </si>
  <si>
    <t>福生市</t>
    <rPh sb="0" eb="3">
      <t>フッサシ</t>
    </rPh>
    <phoneticPr fontId="2"/>
  </si>
  <si>
    <t>狛江市</t>
    <rPh sb="0" eb="3">
      <t>コマエシ</t>
    </rPh>
    <phoneticPr fontId="2"/>
  </si>
  <si>
    <t>東大和市</t>
    <rPh sb="0" eb="4">
      <t>ヒガシヤマトシ</t>
    </rPh>
    <phoneticPr fontId="2"/>
  </si>
  <si>
    <t>清瀬市</t>
    <rPh sb="0" eb="3">
      <t>キヨセシ</t>
    </rPh>
    <phoneticPr fontId="2"/>
  </si>
  <si>
    <t>東久留米市</t>
    <rPh sb="0" eb="5">
      <t>ヒガシクルメシ</t>
    </rPh>
    <phoneticPr fontId="2"/>
  </si>
  <si>
    <t>武蔵村山市</t>
    <rPh sb="0" eb="5">
      <t>ムサシムラヤマシ</t>
    </rPh>
    <phoneticPr fontId="2"/>
  </si>
  <si>
    <t>多摩市</t>
    <rPh sb="0" eb="3">
      <t>タマシ</t>
    </rPh>
    <phoneticPr fontId="2"/>
  </si>
  <si>
    <t>稲城市</t>
    <rPh sb="0" eb="3">
      <t>イナギシ</t>
    </rPh>
    <phoneticPr fontId="2"/>
  </si>
  <si>
    <t>羽村市</t>
    <rPh sb="0" eb="3">
      <t>ハムラシ</t>
    </rPh>
    <phoneticPr fontId="2"/>
  </si>
  <si>
    <t>あきる野市</t>
    <rPh sb="3" eb="5">
      <t>ノシ</t>
    </rPh>
    <phoneticPr fontId="2"/>
  </si>
  <si>
    <t>瑞穂町</t>
    <rPh sb="0" eb="3">
      <t>ミズホマチ</t>
    </rPh>
    <phoneticPr fontId="2"/>
  </si>
  <si>
    <t>日の出町</t>
    <rPh sb="0" eb="1">
      <t>ヒ</t>
    </rPh>
    <rPh sb="2" eb="4">
      <t>デマチ</t>
    </rPh>
    <phoneticPr fontId="2"/>
  </si>
  <si>
    <t>檜原村</t>
    <rPh sb="0" eb="3">
      <t>ヒノハラムラ</t>
    </rPh>
    <phoneticPr fontId="2"/>
  </si>
  <si>
    <t>奥多摩町</t>
    <rPh sb="0" eb="4">
      <t>オクタママチ</t>
    </rPh>
    <phoneticPr fontId="2"/>
  </si>
  <si>
    <t>大島町</t>
    <rPh sb="0" eb="3">
      <t>オオシママチ</t>
    </rPh>
    <phoneticPr fontId="2"/>
  </si>
  <si>
    <t>利島村</t>
    <rPh sb="0" eb="3">
      <t>トシマムラ</t>
    </rPh>
    <phoneticPr fontId="2"/>
  </si>
  <si>
    <t>新島村</t>
    <rPh sb="0" eb="2">
      <t>ニイジマ</t>
    </rPh>
    <rPh sb="2" eb="3">
      <t>ムラ</t>
    </rPh>
    <phoneticPr fontId="2"/>
  </si>
  <si>
    <t>神津島村</t>
    <rPh sb="0" eb="4">
      <t>コウヅシマムラ</t>
    </rPh>
    <phoneticPr fontId="2"/>
  </si>
  <si>
    <t>三宅村</t>
    <rPh sb="0" eb="2">
      <t>ミヤケ</t>
    </rPh>
    <rPh sb="2" eb="3">
      <t>ムラ</t>
    </rPh>
    <phoneticPr fontId="2"/>
  </si>
  <si>
    <t>御蔵島村</t>
    <rPh sb="0" eb="4">
      <t>ミクラジマムラ</t>
    </rPh>
    <phoneticPr fontId="2"/>
  </si>
  <si>
    <t>八丈町</t>
    <rPh sb="0" eb="3">
      <t>ハチジョウマチ</t>
    </rPh>
    <phoneticPr fontId="2"/>
  </si>
  <si>
    <t>青ヶ島村</t>
    <rPh sb="0" eb="4">
      <t>アオガシマムラ</t>
    </rPh>
    <phoneticPr fontId="2"/>
  </si>
  <si>
    <t>小笠原村</t>
    <rPh sb="0" eb="4">
      <t>オガサワラムラ</t>
    </rPh>
    <phoneticPr fontId="2"/>
  </si>
  <si>
    <t>市町村名</t>
    <rPh sb="0" eb="3">
      <t>シチョウソン</t>
    </rPh>
    <rPh sb="3" eb="4">
      <t>メイ</t>
    </rPh>
    <phoneticPr fontId="2"/>
  </si>
  <si>
    <t>西東京市</t>
    <rPh sb="0" eb="3">
      <t>ニシトウキョウ</t>
    </rPh>
    <rPh sb="3" eb="4">
      <t>シ</t>
    </rPh>
    <phoneticPr fontId="2"/>
  </si>
  <si>
    <t>市部</t>
    <rPh sb="0" eb="2">
      <t>シブ</t>
    </rPh>
    <phoneticPr fontId="2"/>
  </si>
  <si>
    <t>郡部</t>
    <rPh sb="0" eb="2">
      <t>グンブ</t>
    </rPh>
    <phoneticPr fontId="2"/>
  </si>
  <si>
    <t>島しょ部</t>
    <rPh sb="0" eb="1">
      <t>トウ</t>
    </rPh>
    <rPh sb="3" eb="4">
      <t>ブ</t>
    </rPh>
    <phoneticPr fontId="2"/>
  </si>
  <si>
    <t>　</t>
    <phoneticPr fontId="2"/>
  </si>
  <si>
    <t>将来負担比率</t>
    <rPh sb="0" eb="2">
      <t>ショウライ</t>
    </rPh>
    <rPh sb="2" eb="4">
      <t>フタン</t>
    </rPh>
    <rPh sb="4" eb="6">
      <t>ヒリツ</t>
    </rPh>
    <phoneticPr fontId="2"/>
  </si>
  <si>
    <t>（単位：％）</t>
    <rPh sb="1" eb="3">
      <t>タンイ</t>
    </rPh>
    <phoneticPr fontId="2"/>
  </si>
  <si>
    <t>-</t>
  </si>
  <si>
    <t>19.2</t>
  </si>
  <si>
    <t>8.2</t>
  </si>
  <si>
    <t>14.1</t>
  </si>
  <si>
    <t>将来負担額－（充当可能基金額＋特定財源見込額＋地方債現在高等に係る基準財政需要額算入見込額）</t>
    <phoneticPr fontId="2"/>
  </si>
  <si>
    <t>×100</t>
    <phoneticPr fontId="2"/>
  </si>
  <si>
    <t>標準財政規模－（元利償還金・準元利償還金に係る基準財政需要額算入額）</t>
    <phoneticPr fontId="2"/>
  </si>
  <si>
    <t>％</t>
    <phoneticPr fontId="2"/>
  </si>
  <si>
    <t>-</t>
    <phoneticPr fontId="2"/>
  </si>
  <si>
    <t>平成25年度</t>
  </si>
  <si>
    <t>25.5</t>
  </si>
  <si>
    <t>11.1</t>
  </si>
  <si>
    <t>40.8</t>
  </si>
  <si>
    <t>4.3</t>
  </si>
  <si>
    <t>1.6</t>
  </si>
  <si>
    <t>35.7</t>
  </si>
  <si>
    <t>8.3</t>
  </si>
  <si>
    <t>48.0</t>
  </si>
  <si>
    <t>23.7</t>
  </si>
  <si>
    <t>23.4</t>
  </si>
  <si>
    <t>33.7</t>
  </si>
  <si>
    <t>48.1</t>
  </si>
  <si>
    <t>43.2</t>
  </si>
  <si>
    <t>24.0</t>
  </si>
  <si>
    <t>9.3</t>
  </si>
  <si>
    <t>123.8</t>
  </si>
  <si>
    <t>62.9</t>
  </si>
  <si>
    <t>19.9</t>
  </si>
  <si>
    <t>110.4</t>
  </si>
  <si>
    <t>3.8</t>
  </si>
  <si>
    <t>79.3</t>
  </si>
  <si>
    <t>将来負担比率（過去３か年分）</t>
    <rPh sb="0" eb="2">
      <t>ショウライ</t>
    </rPh>
    <rPh sb="2" eb="4">
      <t>フタン</t>
    </rPh>
    <rPh sb="4" eb="6">
      <t>ヒリツ</t>
    </rPh>
    <phoneticPr fontId="2"/>
  </si>
  <si>
    <t>　将来負担比率　＝　</t>
    <rPh sb="1" eb="3">
      <t>ショウライ</t>
    </rPh>
    <rPh sb="3" eb="5">
      <t>フタン</t>
    </rPh>
    <rPh sb="5" eb="7">
      <t>ヒリツ</t>
    </rPh>
    <phoneticPr fontId="2"/>
  </si>
  <si>
    <t>（４）　将来負担比率</t>
    <rPh sb="4" eb="6">
      <t>ショウライ</t>
    </rPh>
    <rPh sb="6" eb="8">
      <t>フタン</t>
    </rPh>
    <rPh sb="8" eb="10">
      <t>ヒリツ</t>
    </rPh>
    <phoneticPr fontId="2"/>
  </si>
  <si>
    <t>平成26年度</t>
  </si>
  <si>
    <t>4.8</t>
  </si>
  <si>
    <t>29.5</t>
  </si>
  <si>
    <t>3.9</t>
  </si>
  <si>
    <t>11.8</t>
  </si>
  <si>
    <t>18.8</t>
  </si>
  <si>
    <t>43.7</t>
  </si>
  <si>
    <t>37.8</t>
  </si>
  <si>
    <t>11.9</t>
  </si>
  <si>
    <t>66.3</t>
  </si>
  <si>
    <t>19.4</t>
  </si>
  <si>
    <t>24.6</t>
  </si>
  <si>
    <t>4.1</t>
  </si>
  <si>
    <t>124.0</t>
  </si>
  <si>
    <t>82.0</t>
  </si>
  <si>
    <t>※　将来負担比率が算定されない場合は、「-」と表記している。</t>
    <rPh sb="2" eb="4">
      <t>ショウライ</t>
    </rPh>
    <rPh sb="4" eb="6">
      <t>フタン</t>
    </rPh>
    <rPh sb="6" eb="8">
      <t>ヒリツ</t>
    </rPh>
    <rPh sb="9" eb="11">
      <t>サンテイ</t>
    </rPh>
    <rPh sb="15" eb="17">
      <t>バアイ</t>
    </rPh>
    <rPh sb="23" eb="25">
      <t>ヒョウキ</t>
    </rPh>
    <phoneticPr fontId="2"/>
  </si>
  <si>
    <t>※　将来負担比率が算定されない場合は、「－」と表記している。</t>
    <rPh sb="2" eb="4">
      <t>ショウライ</t>
    </rPh>
    <rPh sb="4" eb="6">
      <t>フタン</t>
    </rPh>
    <rPh sb="6" eb="7">
      <t>ヒ</t>
    </rPh>
    <rPh sb="7" eb="8">
      <t>リツ</t>
    </rPh>
    <rPh sb="9" eb="11">
      <t>サンテイ</t>
    </rPh>
    <rPh sb="15" eb="17">
      <t>バアイ</t>
    </rPh>
    <rPh sb="23" eb="25">
      <t>ヒョウキ</t>
    </rPh>
    <phoneticPr fontId="2"/>
  </si>
  <si>
    <t>平成27年度</t>
  </si>
  <si>
    <t>21.7</t>
  </si>
  <si>
    <t>25.6</t>
  </si>
  <si>
    <t>16.2</t>
  </si>
  <si>
    <t>28.4</t>
  </si>
  <si>
    <t>29.4</t>
  </si>
  <si>
    <t>19.7</t>
  </si>
  <si>
    <t>61.8</t>
  </si>
  <si>
    <t>24.8</t>
  </si>
  <si>
    <t>11.0</t>
  </si>
  <si>
    <t>2.5</t>
  </si>
  <si>
    <t>125.2</t>
  </si>
  <si>
    <t>68.1</t>
  </si>
  <si>
    <t>平成28年度</t>
  </si>
  <si>
    <t>18.6</t>
  </si>
  <si>
    <t>5.3</t>
  </si>
  <si>
    <t>18</t>
  </si>
  <si>
    <t>17.3</t>
  </si>
  <si>
    <t>9.5</t>
  </si>
  <si>
    <t>23.5</t>
  </si>
  <si>
    <t>47.9</t>
  </si>
  <si>
    <t>53.7</t>
  </si>
  <si>
    <t>18.1</t>
  </si>
  <si>
    <t>5.4</t>
  </si>
  <si>
    <t>62.3</t>
  </si>
  <si>
    <t>平成29年度</t>
  </si>
  <si>
    <t>0.0</t>
  </si>
  <si>
    <t>0.7</t>
  </si>
  <si>
    <t>9.6</t>
  </si>
  <si>
    <t>10.6</t>
  </si>
  <si>
    <t>6.0</t>
  </si>
  <si>
    <t>17.9</t>
  </si>
  <si>
    <t>30.1</t>
  </si>
  <si>
    <t>51.5</t>
  </si>
  <si>
    <t>3.3</t>
  </si>
  <si>
    <t>121.4</t>
  </si>
  <si>
    <t>34.8</t>
  </si>
  <si>
    <t>平成30年度</t>
  </si>
  <si>
    <t>6.8</t>
  </si>
  <si>
    <t>7.6</t>
  </si>
  <si>
    <t>1.0</t>
  </si>
  <si>
    <t>0.3</t>
  </si>
  <si>
    <t>14.3</t>
  </si>
  <si>
    <t>21.9</t>
  </si>
  <si>
    <t>7.7</t>
  </si>
  <si>
    <t>45.5</t>
  </si>
  <si>
    <t>25.2</t>
  </si>
  <si>
    <t>131.9</t>
  </si>
  <si>
    <t>17.5</t>
  </si>
  <si>
    <t>平成31・令和元年度</t>
  </si>
  <si>
    <t>9.7</t>
  </si>
  <si>
    <t>13.1</t>
  </si>
  <si>
    <t>0.2</t>
  </si>
  <si>
    <t>0.4</t>
  </si>
  <si>
    <t>10.1</t>
  </si>
  <si>
    <t>23.8</t>
  </si>
  <si>
    <t>32.8</t>
  </si>
  <si>
    <t>15.1</t>
  </si>
  <si>
    <t>44.4</t>
  </si>
  <si>
    <t>134.8</t>
  </si>
  <si>
    <t>6.6</t>
  </si>
  <si>
    <t>令和２年度</t>
    <phoneticPr fontId="2"/>
  </si>
  <si>
    <t>令和２年度</t>
  </si>
  <si>
    <t>4.0</t>
  </si>
  <si>
    <t>11.6</t>
  </si>
  <si>
    <t>13.8</t>
  </si>
  <si>
    <t>6.3</t>
  </si>
  <si>
    <t>41.9</t>
  </si>
  <si>
    <t>34.6</t>
  </si>
  <si>
    <t>41.1</t>
  </si>
  <si>
    <t>19.5</t>
  </si>
  <si>
    <t>121.7</t>
  </si>
  <si>
    <t>令和３年度</t>
  </si>
  <si>
    <t>－</t>
  </si>
  <si>
    <t>5.7</t>
  </si>
  <si>
    <t>37.2</t>
  </si>
  <si>
    <t>33.1</t>
  </si>
  <si>
    <t>8.6</t>
  </si>
  <si>
    <t>95.5</t>
  </si>
  <si>
    <t>令和４年度</t>
    <phoneticPr fontId="2"/>
  </si>
  <si>
    <t>　一般会計等が将来負担すべき実質的な負債から充当可能な財源を控除した将来負担見込額の標準財政規模に対する比率である。
　早期健全化基準は、市町村は350％とされている。
　なお、市部、郡部、島しょ部いずれにおいても、早期健全化基準以上の数値となるエリアはなかった。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</si>
</sst>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Red]\(0.000\)"/>
    <numFmt numFmtId="177" formatCode="0.0_ "/>
    <numFmt numFmtId="178" formatCode="0.0_);[Red]\(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sz val="10"/>
      <name val="ＭＳ Ｐゴシック"/>
      <family val="3"/>
      <charset val="128"/>
    </font>
    <font>
      <sz val="9"/>
      <name val="ＭＳ Ｐゴシック"/>
      <family val="3"/>
      <charset val="128"/>
    </font>
    <font>
      <sz val="11"/>
      <name val="ＭＳ ゴシック"/>
      <family val="3"/>
      <charset val="128"/>
    </font>
    <font>
      <sz val="8"/>
      <name val="ＭＳ Ｐ明朝"/>
      <family val="1"/>
      <charset val="128"/>
    </font>
    <font>
      <b/>
      <sz val="11"/>
      <name val="ＭＳ Ｐゴシック"/>
      <family val="3"/>
      <charset val="128"/>
    </font>
    <font>
      <sz val="8"/>
      <name val="ＭＳ Ｐゴシック"/>
      <family val="3"/>
      <charset val="128"/>
    </font>
    <font>
      <sz val="11"/>
      <color theme="1"/>
      <name val="ＭＳ Ｐ明朝"/>
      <family val="1"/>
      <charset val="128"/>
    </font>
    <font>
      <strike/>
      <sz val="11"/>
      <color rgb="FFFF0000"/>
      <name val="ＭＳ Ｐゴシック"/>
      <family val="3"/>
      <charset val="128"/>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s>
  <cellStyleXfs count="1">
    <xf numFmtId="0" fontId="0" fillId="0" borderId="0"/>
  </cellStyleXfs>
  <cellXfs count="63">
    <xf numFmtId="0" fontId="0" fillId="0" borderId="0" xfId="0"/>
    <xf numFmtId="0" fontId="0" fillId="0" borderId="0" xfId="0" applyAlignment="1">
      <alignment vertical="center"/>
    </xf>
    <xf numFmtId="0" fontId="4"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5" fillId="0" borderId="0" xfId="0" applyFont="1"/>
    <xf numFmtId="0" fontId="6" fillId="0" borderId="0" xfId="0" applyFont="1" applyAlignment="1">
      <alignment vertical="top"/>
    </xf>
    <xf numFmtId="0" fontId="6" fillId="0" borderId="6" xfId="0" applyFont="1" applyBorder="1" applyAlignment="1">
      <alignment vertical="top"/>
    </xf>
    <xf numFmtId="0" fontId="5" fillId="0" borderId="0" xfId="0" applyFont="1" applyAlignment="1">
      <alignment vertical="top"/>
    </xf>
    <xf numFmtId="0" fontId="0" fillId="0" borderId="0" xfId="0" applyAlignment="1">
      <alignment vertical="center" wrapText="1"/>
    </xf>
    <xf numFmtId="0" fontId="7" fillId="0" borderId="0" xfId="0"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10" xfId="0" applyFont="1" applyBorder="1" applyAlignment="1">
      <alignment horizontal="center" vertical="center"/>
    </xf>
    <xf numFmtId="0" fontId="3" fillId="0" borderId="12" xfId="0" applyFont="1" applyBorder="1" applyAlignment="1">
      <alignment horizontal="center" vertical="center" shrinkToFit="1"/>
    </xf>
    <xf numFmtId="0" fontId="9" fillId="0" borderId="0" xfId="0" applyFont="1" applyAlignment="1">
      <alignment horizontal="center"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8" fillId="0" borderId="0" xfId="0" applyFont="1" applyAlignment="1">
      <alignment vertical="center"/>
    </xf>
    <xf numFmtId="176" fontId="3" fillId="0" borderId="0" xfId="0" applyNumberFormat="1" applyFont="1" applyAlignment="1">
      <alignment vertical="center"/>
    </xf>
    <xf numFmtId="0" fontId="0" fillId="0" borderId="9" xfId="0" applyBorder="1" applyAlignment="1">
      <alignment horizontal="center" vertical="center"/>
    </xf>
    <xf numFmtId="177" fontId="0" fillId="0" borderId="9" xfId="0" applyNumberFormat="1" applyBorder="1" applyAlignment="1">
      <alignment horizontal="center" vertical="center"/>
    </xf>
    <xf numFmtId="0" fontId="0" fillId="0" borderId="0" xfId="0" applyAlignment="1">
      <alignment vertical="top" wrapText="1"/>
    </xf>
    <xf numFmtId="0" fontId="3" fillId="0" borderId="11" xfId="0" applyFont="1" applyBorder="1" applyAlignment="1">
      <alignment horizontal="center" vertical="center" shrinkToFit="1"/>
    </xf>
    <xf numFmtId="0" fontId="3" fillId="0" borderId="20" xfId="0" applyFont="1" applyBorder="1" applyAlignment="1">
      <alignment horizontal="center" vertical="center" shrinkToFit="1"/>
    </xf>
    <xf numFmtId="49" fontId="3" fillId="0" borderId="8" xfId="0" applyNumberFormat="1" applyFont="1" applyBorder="1" applyAlignment="1">
      <alignment horizontal="right" vertical="center"/>
    </xf>
    <xf numFmtId="49" fontId="3" fillId="0" borderId="3" xfId="0" applyNumberFormat="1" applyFont="1" applyBorder="1" applyAlignment="1">
      <alignment horizontal="right" vertical="center"/>
    </xf>
    <xf numFmtId="49" fontId="3" fillId="0" borderId="25" xfId="0" applyNumberFormat="1" applyFont="1" applyBorder="1" applyAlignment="1">
      <alignment horizontal="right" vertical="center"/>
    </xf>
    <xf numFmtId="49" fontId="3" fillId="0" borderId="21" xfId="0" applyNumberFormat="1" applyFont="1" applyBorder="1" applyAlignment="1">
      <alignment horizontal="right" vertical="center"/>
    </xf>
    <xf numFmtId="49" fontId="3" fillId="0" borderId="22" xfId="0" applyNumberFormat="1" applyFont="1" applyBorder="1" applyAlignment="1">
      <alignment horizontal="right" vertical="center"/>
    </xf>
    <xf numFmtId="49" fontId="3" fillId="0" borderId="9" xfId="0" applyNumberFormat="1" applyFont="1" applyBorder="1" applyAlignment="1">
      <alignment horizontal="right" vertical="center"/>
    </xf>
    <xf numFmtId="49" fontId="3" fillId="0" borderId="18" xfId="0" applyNumberFormat="1" applyFont="1" applyBorder="1" applyAlignment="1">
      <alignment horizontal="right" vertical="center"/>
    </xf>
    <xf numFmtId="49" fontId="3" fillId="0" borderId="26" xfId="0" applyNumberFormat="1" applyFont="1" applyBorder="1" applyAlignment="1">
      <alignment horizontal="right" vertical="center"/>
    </xf>
    <xf numFmtId="49" fontId="3" fillId="0" borderId="9" xfId="0" quotePrefix="1" applyNumberFormat="1" applyFont="1" applyBorder="1" applyAlignment="1">
      <alignment horizontal="right" vertical="center"/>
    </xf>
    <xf numFmtId="0" fontId="0" fillId="0" borderId="8" xfId="0" applyBorder="1" applyAlignment="1">
      <alignment vertical="center"/>
    </xf>
    <xf numFmtId="0" fontId="10" fillId="0" borderId="0" xfId="0" applyFont="1" applyAlignment="1">
      <alignment vertical="center"/>
    </xf>
    <xf numFmtId="49" fontId="3" fillId="0" borderId="27" xfId="0" applyNumberFormat="1" applyFont="1" applyBorder="1" applyAlignment="1">
      <alignment horizontal="right" vertical="center"/>
    </xf>
    <xf numFmtId="49" fontId="3" fillId="0" borderId="28" xfId="0" applyNumberFormat="1" applyFont="1" applyBorder="1" applyAlignment="1">
      <alignment horizontal="right" vertical="center"/>
    </xf>
    <xf numFmtId="0" fontId="3" fillId="0" borderId="24" xfId="0" applyFont="1" applyBorder="1" applyAlignment="1">
      <alignment horizontal="center" vertical="center" shrinkToFit="1"/>
    </xf>
    <xf numFmtId="178" fontId="11" fillId="0" borderId="29" xfId="0" applyNumberFormat="1" applyFont="1" applyBorder="1" applyAlignment="1">
      <alignment horizontal="right" vertical="center"/>
    </xf>
    <xf numFmtId="178" fontId="11" fillId="0" borderId="15" xfId="0" applyNumberFormat="1" applyFont="1" applyBorder="1" applyAlignment="1">
      <alignment horizontal="right" vertical="center"/>
    </xf>
    <xf numFmtId="178" fontId="3" fillId="0" borderId="15" xfId="0" applyNumberFormat="1" applyFont="1" applyBorder="1" applyAlignment="1">
      <alignment horizontal="right" vertical="center"/>
    </xf>
    <xf numFmtId="178" fontId="3" fillId="0" borderId="19" xfId="0" applyNumberFormat="1" applyFont="1" applyBorder="1" applyAlignment="1">
      <alignment horizontal="right" vertical="center"/>
    </xf>
    <xf numFmtId="178" fontId="3" fillId="0" borderId="29" xfId="0" applyNumberFormat="1" applyFont="1" applyBorder="1" applyAlignment="1">
      <alignment horizontal="right" vertical="center"/>
    </xf>
    <xf numFmtId="0" fontId="12" fillId="0" borderId="0" xfId="0" applyFont="1" applyAlignment="1">
      <alignment vertical="top" wrapText="1"/>
    </xf>
    <xf numFmtId="0" fontId="1" fillId="0" borderId="0" xfId="0" applyFont="1" applyAlignment="1">
      <alignment vertical="top" wrapText="1"/>
    </xf>
    <xf numFmtId="0" fontId="7" fillId="0" borderId="9" xfId="0" applyFont="1" applyBorder="1" applyAlignment="1">
      <alignment vertical="center"/>
    </xf>
    <xf numFmtId="0" fontId="0" fillId="0" borderId="8" xfId="0" applyBorder="1" applyAlignment="1">
      <alignment vertical="center"/>
    </xf>
    <xf numFmtId="0" fontId="0" fillId="0" borderId="0" xfId="0" applyAlignment="1">
      <alignment horizontal="center" vertical="center"/>
    </xf>
    <xf numFmtId="0" fontId="1" fillId="0" borderId="6" xfId="0" applyFont="1" applyBorder="1" applyAlignment="1">
      <alignment horizontal="center" vertical="center"/>
    </xf>
    <xf numFmtId="0" fontId="3" fillId="0" borderId="0" xfId="0" applyFont="1" applyAlignment="1">
      <alignment vertical="top" wrapText="1"/>
    </xf>
    <xf numFmtId="0" fontId="0" fillId="0" borderId="0" xfId="0" applyAlignment="1">
      <alignment vertical="top" wrapText="1"/>
    </xf>
    <xf numFmtId="0" fontId="0" fillId="0" borderId="0" xfId="0"/>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0" fillId="0" borderId="23"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theme" Target="theme/theme1.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styles" Target="styles.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xlsx" TargetMode="External"/><Relationship Id="rId1" Type="http://schemas.openxmlformats.org/officeDocument/2006/relationships/externalLinkPath" Target="/Users/user06/Desktop/&#36001;&#25919;&#21147;&#65297;&#34892;&#20837;&#12428;/&#37117;HP&#65288;&#24066;&#30010;&#26449;&#65289;&#65291;&#27770;&#31639;&#21454;&#25903;&#12398;&#29366;&#27841;&#65288;23&#21306;&#65289;/1.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5.xlsx" TargetMode="External"/><Relationship Id="rId1" Type="http://schemas.openxmlformats.org/officeDocument/2006/relationships/externalLinkPath" Target="/Users/user06/Desktop/&#36001;&#25919;&#21147;&#65297;&#34892;&#20837;&#12428;/&#37117;HP&#65288;&#24066;&#30010;&#26449;&#65289;&#65291;&#27770;&#31639;&#21454;&#25903;&#12398;&#29366;&#27841;&#65288;23&#21306;&#65289;/25.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6.xlsx" TargetMode="External"/><Relationship Id="rId1" Type="http://schemas.openxmlformats.org/officeDocument/2006/relationships/externalLinkPath" Target="/Users/user06/Desktop/&#36001;&#25919;&#21147;&#65297;&#34892;&#20837;&#12428;/&#37117;HP&#65288;&#24066;&#30010;&#26449;&#65289;&#65291;&#27770;&#31639;&#21454;&#25903;&#12398;&#29366;&#27841;&#65288;23&#21306;&#65289;/6.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6.xlsx" TargetMode="External"/><Relationship Id="rId1" Type="http://schemas.openxmlformats.org/officeDocument/2006/relationships/externalLinkPath" Target="/Users/user06/Desktop/&#36001;&#25919;&#21147;&#65297;&#34892;&#20837;&#12428;/&#37117;HP&#65288;&#24066;&#30010;&#26449;&#65289;&#65291;&#27770;&#31639;&#21454;&#25903;&#12398;&#29366;&#27841;&#65288;23&#21306;&#65289;/26.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7.xlsx" TargetMode="External"/><Relationship Id="rId1" Type="http://schemas.openxmlformats.org/officeDocument/2006/relationships/externalLinkPath" Target="/Users/user06/Desktop/&#36001;&#25919;&#21147;&#65297;&#34892;&#20837;&#12428;/&#37117;HP&#65288;&#24066;&#30010;&#26449;&#65289;&#65291;&#27770;&#31639;&#21454;&#25903;&#12398;&#29366;&#27841;&#65288;23&#21306;&#65289;/7.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7.xlsx" TargetMode="External"/><Relationship Id="rId1" Type="http://schemas.openxmlformats.org/officeDocument/2006/relationships/externalLinkPath" Target="/Users/user06/Desktop/&#36001;&#25919;&#21147;&#65297;&#34892;&#20837;&#12428;/&#37117;HP&#65288;&#24066;&#30010;&#26449;&#65289;&#65291;&#27770;&#31639;&#21454;&#25903;&#12398;&#29366;&#27841;&#65288;23&#21306;&#65289;/27.xlsx"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8.xlsx" TargetMode="External"/><Relationship Id="rId1" Type="http://schemas.openxmlformats.org/officeDocument/2006/relationships/externalLinkPath" Target="/Users/user06/Desktop/&#36001;&#25919;&#21147;&#65297;&#34892;&#20837;&#12428;/&#37117;HP&#65288;&#24066;&#30010;&#26449;&#65289;&#65291;&#27770;&#31639;&#21454;&#25903;&#12398;&#29366;&#27841;&#65288;23&#21306;&#65289;/8.xlsx"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8.xlsx" TargetMode="External"/><Relationship Id="rId1" Type="http://schemas.openxmlformats.org/officeDocument/2006/relationships/externalLinkPath" Target="/Users/user06/Desktop/&#36001;&#25919;&#21147;&#65297;&#34892;&#20837;&#12428;/&#37117;HP&#65288;&#24066;&#30010;&#26449;&#65289;&#65291;&#27770;&#31639;&#21454;&#25903;&#12398;&#29366;&#27841;&#65288;23&#21306;&#65289;/28.xlsx"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9.xlsx" TargetMode="External"/><Relationship Id="rId1" Type="http://schemas.openxmlformats.org/officeDocument/2006/relationships/externalLinkPath" Target="/Users/user06/Desktop/&#36001;&#25919;&#21147;&#65297;&#34892;&#20837;&#12428;/&#37117;HP&#65288;&#24066;&#30010;&#26449;&#65289;&#65291;&#27770;&#31639;&#21454;&#25903;&#12398;&#29366;&#27841;&#65288;23&#21306;&#65289;/9.xlsx"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9.xlsx" TargetMode="External"/><Relationship Id="rId1" Type="http://schemas.openxmlformats.org/officeDocument/2006/relationships/externalLinkPath" Target="/Users/user06/Desktop/&#36001;&#25919;&#21147;&#65297;&#34892;&#20837;&#12428;/&#37117;HP&#65288;&#24066;&#30010;&#26449;&#65289;&#65291;&#27770;&#31639;&#21454;&#25903;&#12398;&#29366;&#27841;&#65288;23&#21306;&#65289;/29.xlsx" TargetMode="External"/></Relationships>
</file>

<file path=xl/externalLinks/_rels/externalLink19.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0.xlsx" TargetMode="External"/><Relationship Id="rId1" Type="http://schemas.openxmlformats.org/officeDocument/2006/relationships/externalLinkPath" Target="/Users/user06/Desktop/&#36001;&#25919;&#21147;&#65297;&#34892;&#20837;&#12428;/&#37117;HP&#65288;&#24066;&#30010;&#26449;&#65289;&#65291;&#27770;&#31639;&#21454;&#25903;&#12398;&#29366;&#27841;&#65288;23&#21306;&#65289;/1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1.xlsx" TargetMode="External"/><Relationship Id="rId1" Type="http://schemas.openxmlformats.org/officeDocument/2006/relationships/externalLinkPath" Target="/Users/user06/Desktop/&#36001;&#25919;&#21147;&#65297;&#34892;&#20837;&#12428;/&#37117;HP&#65288;&#24066;&#30010;&#26449;&#65289;&#65291;&#27770;&#31639;&#21454;&#25903;&#12398;&#29366;&#27841;&#65288;23&#21306;&#65289;/21.xlsx" TargetMode="External"/></Relationships>
</file>

<file path=xl/externalLinks/_rels/externalLink20.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0.xlsx" TargetMode="External"/><Relationship Id="rId1" Type="http://schemas.openxmlformats.org/officeDocument/2006/relationships/externalLinkPath" Target="/Users/user06/Desktop/&#36001;&#25919;&#21147;&#65297;&#34892;&#20837;&#12428;/&#37117;HP&#65288;&#24066;&#30010;&#26449;&#65289;&#65291;&#27770;&#31639;&#21454;&#25903;&#12398;&#29366;&#27841;&#65288;23&#21306;&#65289;/30.xlsx" TargetMode="External"/></Relationships>
</file>

<file path=xl/externalLinks/_rels/externalLink21.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1.xlsx" TargetMode="External"/><Relationship Id="rId1" Type="http://schemas.openxmlformats.org/officeDocument/2006/relationships/externalLinkPath" Target="/Users/user06/Desktop/&#36001;&#25919;&#21147;&#65297;&#34892;&#20837;&#12428;/&#37117;HP&#65288;&#24066;&#30010;&#26449;&#65289;&#65291;&#27770;&#31639;&#21454;&#25903;&#12398;&#29366;&#27841;&#65288;23&#21306;&#65289;/11.xlsx" TargetMode="External"/></Relationships>
</file>

<file path=xl/externalLinks/_rels/externalLink22.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1.xlsx" TargetMode="External"/><Relationship Id="rId1" Type="http://schemas.openxmlformats.org/officeDocument/2006/relationships/externalLinkPath" Target="/Users/user06/Desktop/&#36001;&#25919;&#21147;&#65297;&#34892;&#20837;&#12428;/&#37117;HP&#65288;&#24066;&#30010;&#26449;&#65289;&#65291;&#27770;&#31639;&#21454;&#25903;&#12398;&#29366;&#27841;&#65288;23&#21306;&#65289;/31.xlsx" TargetMode="External"/></Relationships>
</file>

<file path=xl/externalLinks/_rels/externalLink23.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2.xlsx" TargetMode="External"/><Relationship Id="rId1" Type="http://schemas.openxmlformats.org/officeDocument/2006/relationships/externalLinkPath" Target="/Users/user06/Desktop/&#36001;&#25919;&#21147;&#65297;&#34892;&#20837;&#12428;/&#37117;HP&#65288;&#24066;&#30010;&#26449;&#65289;&#65291;&#27770;&#31639;&#21454;&#25903;&#12398;&#29366;&#27841;&#65288;23&#21306;&#65289;/12.xlsx" TargetMode="External"/></Relationships>
</file>

<file path=xl/externalLinks/_rels/externalLink24.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2.xlsx" TargetMode="External"/><Relationship Id="rId1" Type="http://schemas.openxmlformats.org/officeDocument/2006/relationships/externalLinkPath" Target="/Users/user06/Desktop/&#36001;&#25919;&#21147;&#65297;&#34892;&#20837;&#12428;/&#37117;HP&#65288;&#24066;&#30010;&#26449;&#65289;&#65291;&#27770;&#31639;&#21454;&#25903;&#12398;&#29366;&#27841;&#65288;23&#21306;&#65289;/32.xlsx" TargetMode="External"/></Relationships>
</file>

<file path=xl/externalLinks/_rels/externalLink25.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3.xlsx" TargetMode="External"/><Relationship Id="rId1" Type="http://schemas.openxmlformats.org/officeDocument/2006/relationships/externalLinkPath" Target="/Users/user06/Desktop/&#36001;&#25919;&#21147;&#65297;&#34892;&#20837;&#12428;/&#37117;HP&#65288;&#24066;&#30010;&#26449;&#65289;&#65291;&#27770;&#31639;&#21454;&#25903;&#12398;&#29366;&#27841;&#65288;23&#21306;&#65289;/13.xlsx" TargetMode="External"/></Relationships>
</file>

<file path=xl/externalLinks/_rels/externalLink26.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3.xlsx" TargetMode="External"/><Relationship Id="rId1" Type="http://schemas.openxmlformats.org/officeDocument/2006/relationships/externalLinkPath" Target="/Users/user06/Desktop/&#36001;&#25919;&#21147;&#65297;&#34892;&#20837;&#12428;/&#37117;HP&#65288;&#24066;&#30010;&#26449;&#65289;&#65291;&#27770;&#31639;&#21454;&#25903;&#12398;&#29366;&#27841;&#65288;23&#21306;&#65289;/33.xlsx" TargetMode="External"/></Relationships>
</file>

<file path=xl/externalLinks/_rels/externalLink27.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4.xlsx" TargetMode="External"/><Relationship Id="rId1" Type="http://schemas.openxmlformats.org/officeDocument/2006/relationships/externalLinkPath" Target="/Users/user06/Desktop/&#36001;&#25919;&#21147;&#65297;&#34892;&#20837;&#12428;/&#37117;HP&#65288;&#24066;&#30010;&#26449;&#65289;&#65291;&#27770;&#31639;&#21454;&#25903;&#12398;&#29366;&#27841;&#65288;23&#21306;&#65289;/14.xlsx" TargetMode="External"/></Relationships>
</file>

<file path=xl/externalLinks/_rels/externalLink28.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4.xlsx" TargetMode="External"/><Relationship Id="rId1" Type="http://schemas.openxmlformats.org/officeDocument/2006/relationships/externalLinkPath" Target="/Users/user06/Desktop/&#36001;&#25919;&#21147;&#65297;&#34892;&#20837;&#12428;/&#37117;HP&#65288;&#24066;&#30010;&#26449;&#65289;&#65291;&#27770;&#31639;&#21454;&#25903;&#12398;&#29366;&#27841;&#65288;23&#21306;&#65289;/34.xlsx" TargetMode="External"/></Relationships>
</file>

<file path=xl/externalLinks/_rels/externalLink29.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5.xlsx" TargetMode="External"/><Relationship Id="rId1" Type="http://schemas.openxmlformats.org/officeDocument/2006/relationships/externalLinkPath" Target="/Users/user06/Desktop/&#36001;&#25919;&#21147;&#65297;&#34892;&#20837;&#12428;/&#37117;HP&#65288;&#24066;&#30010;&#26449;&#65289;&#65291;&#27770;&#31639;&#21454;&#25903;&#12398;&#29366;&#27841;&#65288;23&#21306;&#65289;/15.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xlsx" TargetMode="External"/><Relationship Id="rId1" Type="http://schemas.openxmlformats.org/officeDocument/2006/relationships/externalLinkPath" Target="/Users/user06/Desktop/&#36001;&#25919;&#21147;&#65297;&#34892;&#20837;&#12428;/&#37117;HP&#65288;&#24066;&#30010;&#26449;&#65289;&#65291;&#27770;&#31639;&#21454;&#25903;&#12398;&#29366;&#27841;&#65288;23&#21306;&#65289;/2.xlsx" TargetMode="External"/></Relationships>
</file>

<file path=xl/externalLinks/_rels/externalLink30.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5.xlsx" TargetMode="External"/><Relationship Id="rId1" Type="http://schemas.openxmlformats.org/officeDocument/2006/relationships/externalLinkPath" Target="/Users/user06/Desktop/&#36001;&#25919;&#21147;&#65297;&#34892;&#20837;&#12428;/&#37117;HP&#65288;&#24066;&#30010;&#26449;&#65289;&#65291;&#27770;&#31639;&#21454;&#25903;&#12398;&#29366;&#27841;&#65288;23&#21306;&#65289;/35.xlsx" TargetMode="External"/></Relationships>
</file>

<file path=xl/externalLinks/_rels/externalLink31.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6.xlsx" TargetMode="External"/><Relationship Id="rId1" Type="http://schemas.openxmlformats.org/officeDocument/2006/relationships/externalLinkPath" Target="/Users/user06/Desktop/&#36001;&#25919;&#21147;&#65297;&#34892;&#20837;&#12428;/&#37117;HP&#65288;&#24066;&#30010;&#26449;&#65289;&#65291;&#27770;&#31639;&#21454;&#25903;&#12398;&#29366;&#27841;&#65288;23&#21306;&#65289;/16.xlsx" TargetMode="External"/></Relationships>
</file>

<file path=xl/externalLinks/_rels/externalLink32.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6.xlsx" TargetMode="External"/><Relationship Id="rId1" Type="http://schemas.openxmlformats.org/officeDocument/2006/relationships/externalLinkPath" Target="/Users/user06/Desktop/&#36001;&#25919;&#21147;&#65297;&#34892;&#20837;&#12428;/&#37117;HP&#65288;&#24066;&#30010;&#26449;&#65289;&#65291;&#27770;&#31639;&#21454;&#25903;&#12398;&#29366;&#27841;&#65288;23&#21306;&#65289;/36.xlsx" TargetMode="External"/></Relationships>
</file>

<file path=xl/externalLinks/_rels/externalLink33.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7.xlsx" TargetMode="External"/><Relationship Id="rId1" Type="http://schemas.openxmlformats.org/officeDocument/2006/relationships/externalLinkPath" Target="/Users/user06/Desktop/&#36001;&#25919;&#21147;&#65297;&#34892;&#20837;&#12428;/&#37117;HP&#65288;&#24066;&#30010;&#26449;&#65289;&#65291;&#27770;&#31639;&#21454;&#25903;&#12398;&#29366;&#27841;&#65288;23&#21306;&#65289;/17.xlsx" TargetMode="External"/></Relationships>
</file>

<file path=xl/externalLinks/_rels/externalLink34.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7.xlsx" TargetMode="External"/><Relationship Id="rId1" Type="http://schemas.openxmlformats.org/officeDocument/2006/relationships/externalLinkPath" Target="/Users/user06/Desktop/&#36001;&#25919;&#21147;&#65297;&#34892;&#20837;&#12428;/&#37117;HP&#65288;&#24066;&#30010;&#26449;&#65289;&#65291;&#27770;&#31639;&#21454;&#25903;&#12398;&#29366;&#27841;&#65288;23&#21306;&#65289;/37.xlsx" TargetMode="External"/></Relationships>
</file>

<file path=xl/externalLinks/_rels/externalLink35.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8.xlsx" TargetMode="External"/><Relationship Id="rId1" Type="http://schemas.openxmlformats.org/officeDocument/2006/relationships/externalLinkPath" Target="/Users/user06/Desktop/&#36001;&#25919;&#21147;&#65297;&#34892;&#20837;&#12428;/&#37117;HP&#65288;&#24066;&#30010;&#26449;&#65289;&#65291;&#27770;&#31639;&#21454;&#25903;&#12398;&#29366;&#27841;&#65288;23&#21306;&#65289;/18.xlsx" TargetMode="External"/></Relationships>
</file>

<file path=xl/externalLinks/_rels/externalLink36.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8.xlsx" TargetMode="External"/><Relationship Id="rId1" Type="http://schemas.openxmlformats.org/officeDocument/2006/relationships/externalLinkPath" Target="/Users/user06/Desktop/&#36001;&#25919;&#21147;&#65297;&#34892;&#20837;&#12428;/&#37117;HP&#65288;&#24066;&#30010;&#26449;&#65289;&#65291;&#27770;&#31639;&#21454;&#25903;&#12398;&#29366;&#27841;&#65288;23&#21306;&#65289;/38.xlsx" TargetMode="External"/></Relationships>
</file>

<file path=xl/externalLinks/_rels/externalLink37.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19.xlsx" TargetMode="External"/><Relationship Id="rId1" Type="http://schemas.openxmlformats.org/officeDocument/2006/relationships/externalLinkPath" Target="/Users/user06/Desktop/&#36001;&#25919;&#21147;&#65297;&#34892;&#20837;&#12428;/&#37117;HP&#65288;&#24066;&#30010;&#26449;&#65289;&#65291;&#27770;&#31639;&#21454;&#25903;&#12398;&#29366;&#27841;&#65288;23&#21306;&#65289;/19.xlsx" TargetMode="External"/></Relationships>
</file>

<file path=xl/externalLinks/_rels/externalLink38.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9.xlsx" TargetMode="External"/><Relationship Id="rId1" Type="http://schemas.openxmlformats.org/officeDocument/2006/relationships/externalLinkPath" Target="/Users/user06/Desktop/&#36001;&#25919;&#21147;&#65297;&#34892;&#20837;&#12428;/&#37117;HP&#65288;&#24066;&#30010;&#26449;&#65289;&#65291;&#27770;&#31639;&#21454;&#25903;&#12398;&#29366;&#27841;&#65288;23&#21306;&#65289;/39.xlsx" TargetMode="External"/></Relationships>
</file>

<file path=xl/externalLinks/_rels/externalLink39.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0.xlsx" TargetMode="External"/><Relationship Id="rId1" Type="http://schemas.openxmlformats.org/officeDocument/2006/relationships/externalLinkPath" Target="/Users/user06/Desktop/&#36001;&#25919;&#21147;&#65297;&#34892;&#20837;&#12428;/&#37117;HP&#65288;&#24066;&#30010;&#26449;&#65289;&#65291;&#27770;&#31639;&#21454;&#25903;&#12398;&#29366;&#27841;&#65288;23&#21306;&#65289;/20.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2.xlsx" TargetMode="External"/><Relationship Id="rId1" Type="http://schemas.openxmlformats.org/officeDocument/2006/relationships/externalLinkPath" Target="/Users/user06/Desktop/&#36001;&#25919;&#21147;&#65297;&#34892;&#20837;&#12428;/&#37117;HP&#65288;&#24066;&#30010;&#26449;&#65289;&#65291;&#27770;&#31639;&#21454;&#25903;&#12398;&#29366;&#27841;&#65288;23&#21306;&#65289;/22.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3.xlsx" TargetMode="External"/><Relationship Id="rId1" Type="http://schemas.openxmlformats.org/officeDocument/2006/relationships/externalLinkPath" Target="/Users/user06/Desktop/&#36001;&#25919;&#21147;&#65297;&#34892;&#20837;&#12428;/&#37117;HP&#65288;&#24066;&#30010;&#26449;&#65289;&#65291;&#27770;&#31639;&#21454;&#25903;&#12398;&#29366;&#27841;&#65288;23&#21306;&#65289;/3.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3.xlsx" TargetMode="External"/><Relationship Id="rId1" Type="http://schemas.openxmlformats.org/officeDocument/2006/relationships/externalLinkPath" Target="/Users/user06/Desktop/&#36001;&#25919;&#21147;&#65297;&#34892;&#20837;&#12428;/&#37117;HP&#65288;&#24066;&#30010;&#26449;&#65289;&#65291;&#27770;&#31639;&#21454;&#25903;&#12398;&#29366;&#27841;&#65288;23&#21306;&#65289;/2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4.xlsx" TargetMode="External"/><Relationship Id="rId1" Type="http://schemas.openxmlformats.org/officeDocument/2006/relationships/externalLinkPath" Target="/Users/user06/Desktop/&#36001;&#25919;&#21147;&#65297;&#34892;&#20837;&#12428;/&#37117;HP&#65288;&#24066;&#30010;&#26449;&#65289;&#65291;&#27770;&#31639;&#21454;&#25903;&#12398;&#29366;&#27841;&#65288;23&#21306;&#65289;/4.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24.xlsx" TargetMode="External"/><Relationship Id="rId1" Type="http://schemas.openxmlformats.org/officeDocument/2006/relationships/externalLinkPath" Target="/Users/user06/Desktop/&#36001;&#25919;&#21147;&#65297;&#34892;&#20837;&#12428;/&#37117;HP&#65288;&#24066;&#30010;&#26449;&#65289;&#65291;&#27770;&#31639;&#21454;&#25903;&#12398;&#29366;&#27841;&#65288;23&#21306;&#65289;/24.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user06\Desktop\&#36001;&#25919;&#21147;&#65297;&#34892;&#20837;&#12428;\&#37117;HP&#65288;&#24066;&#30010;&#26449;&#65289;&#65291;&#27770;&#31639;&#21454;&#25903;&#12398;&#29366;&#27841;&#65288;23&#21306;&#65289;\5.xlsx" TargetMode="External"/><Relationship Id="rId1" Type="http://schemas.openxmlformats.org/officeDocument/2006/relationships/externalLinkPath" Target="/Users/user06/Desktop/&#36001;&#25919;&#21147;&#65297;&#34892;&#20837;&#12428;/&#37117;HP&#65288;&#24066;&#30010;&#26449;&#65289;&#65291;&#27770;&#31639;&#21454;&#25903;&#12398;&#29366;&#27841;&#65288;23&#21306;&#6528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八王子市"/>
    </sheetNames>
    <sheetDataSet>
      <sheetData sheetId="0">
        <row r="10">
          <cell r="V10">
            <v>5.3137771568545356</v>
          </cell>
        </row>
        <row r="32">
          <cell r="V32" t="str">
            <v>－</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あきる野市"/>
    </sheetNames>
    <sheetDataSet>
      <sheetData sheetId="0">
        <row r="10">
          <cell r="V10">
            <v>7.3979571889131082</v>
          </cell>
        </row>
        <row r="32">
          <cell r="V32" t="str">
            <v>22.1</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府中市"/>
    </sheetNames>
    <sheetDataSet>
      <sheetData sheetId="0">
        <row r="10">
          <cell r="V10">
            <v>5.1152642514878908</v>
          </cell>
        </row>
        <row r="32">
          <cell r="V32" t="str">
            <v>－</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西東京市"/>
    </sheetNames>
    <sheetDataSet>
      <sheetData sheetId="0">
        <row r="10">
          <cell r="V10">
            <v>7.5953758611950999</v>
          </cell>
        </row>
        <row r="32">
          <cell r="V32"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昭島市"/>
    </sheetNames>
    <sheetDataSet>
      <sheetData sheetId="0">
        <row r="10">
          <cell r="V10">
            <v>10.3464411429884</v>
          </cell>
        </row>
        <row r="32">
          <cell r="V32" t="str">
            <v>－</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瑞穂町"/>
    </sheetNames>
    <sheetDataSet>
      <sheetData sheetId="0">
        <row r="10">
          <cell r="V10">
            <v>6.3676347159212474</v>
          </cell>
        </row>
        <row r="32">
          <cell r="V32" t="str">
            <v>－</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調布市"/>
    </sheetNames>
    <sheetDataSet>
      <sheetData sheetId="0">
        <row r="10">
          <cell r="V10">
            <v>8.4435821392950672</v>
          </cell>
        </row>
        <row r="32">
          <cell r="V32" t="str">
            <v>3.9</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日の出町"/>
    </sheetNames>
    <sheetDataSet>
      <sheetData sheetId="0">
        <row r="10">
          <cell r="V10">
            <v>7.544990169754497</v>
          </cell>
        </row>
        <row r="32">
          <cell r="V32" t="str">
            <v>－</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町田市"/>
    </sheetNames>
    <sheetDataSet>
      <sheetData sheetId="0">
        <row r="10">
          <cell r="V10">
            <v>9.445424869808221</v>
          </cell>
        </row>
        <row r="32">
          <cell r="V32" t="str">
            <v>－</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檜原村"/>
    </sheetNames>
    <sheetDataSet>
      <sheetData sheetId="0">
        <row r="10">
          <cell r="V10">
            <v>9.1412403350859215</v>
          </cell>
        </row>
        <row r="32">
          <cell r="V32" t="str">
            <v>－</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小金井市"/>
    </sheetNames>
    <sheetDataSet>
      <sheetData sheetId="0">
        <row r="10">
          <cell r="V10">
            <v>10.386048601671952</v>
          </cell>
        </row>
        <row r="32">
          <cell r="V32"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武蔵村山市"/>
    </sheetNames>
    <sheetDataSet>
      <sheetData sheetId="0">
        <row r="10">
          <cell r="V10">
            <v>5.7026465290666062</v>
          </cell>
        </row>
        <row r="32">
          <cell r="V32" t="str">
            <v>－</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奥多摩町"/>
    </sheetNames>
    <sheetDataSet>
      <sheetData sheetId="0">
        <row r="10">
          <cell r="V10">
            <v>8.5835050882960182</v>
          </cell>
        </row>
        <row r="32">
          <cell r="V32" t="str">
            <v>－</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小平市"/>
    </sheetNames>
    <sheetDataSet>
      <sheetData sheetId="0">
        <row r="10">
          <cell r="V10">
            <v>13.499742121688834</v>
          </cell>
        </row>
        <row r="32">
          <cell r="V32" t="str">
            <v>－</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大島町"/>
    </sheetNames>
    <sheetDataSet>
      <sheetData sheetId="0">
        <row r="10">
          <cell r="V10">
            <v>2.3758851985167806</v>
          </cell>
        </row>
        <row r="32">
          <cell r="V32" t="str">
            <v>95.2</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日野市"/>
    </sheetNames>
    <sheetDataSet>
      <sheetData sheetId="0">
        <row r="10">
          <cell r="V10">
            <v>7.4116082298345489</v>
          </cell>
        </row>
        <row r="32">
          <cell r="V32" t="str">
            <v>－</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利島村"/>
    </sheetNames>
    <sheetDataSet>
      <sheetData sheetId="0">
        <row r="10">
          <cell r="V10">
            <v>20.211713021848507</v>
          </cell>
        </row>
        <row r="32">
          <cell r="V32" t="str">
            <v>－</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東村山市"/>
    </sheetNames>
    <sheetDataSet>
      <sheetData sheetId="0">
        <row r="10">
          <cell r="V10">
            <v>8.4163171258842997</v>
          </cell>
        </row>
        <row r="32">
          <cell r="V32" t="str">
            <v>－</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新島村"/>
    </sheetNames>
    <sheetDataSet>
      <sheetData sheetId="0">
        <row r="10">
          <cell r="V10">
            <v>14.195242696224094</v>
          </cell>
        </row>
        <row r="32">
          <cell r="V32" t="str">
            <v>－</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国分寺市"/>
    </sheetNames>
    <sheetDataSet>
      <sheetData sheetId="0">
        <row r="10">
          <cell r="V10">
            <v>10.181305177012392</v>
          </cell>
        </row>
        <row r="32">
          <cell r="V32" t="str">
            <v>7.8</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神津島村"/>
    </sheetNames>
    <sheetDataSet>
      <sheetData sheetId="0">
        <row r="10">
          <cell r="V10">
            <v>7.4166233147599137</v>
          </cell>
        </row>
        <row r="32">
          <cell r="V32" t="str">
            <v>－</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国立市"/>
    </sheetNames>
    <sheetDataSet>
      <sheetData sheetId="0">
        <row r="10">
          <cell r="V10">
            <v>4.7297617602688424</v>
          </cell>
        </row>
        <row r="32">
          <cell r="V32"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立川市"/>
    </sheetNames>
    <sheetDataSet>
      <sheetData sheetId="0">
        <row r="10">
          <cell r="V10">
            <v>11.895374363579544</v>
          </cell>
        </row>
        <row r="32">
          <cell r="V32" t="str">
            <v>－</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三宅村"/>
    </sheetNames>
    <sheetDataSet>
      <sheetData sheetId="0">
        <row r="10">
          <cell r="V10">
            <v>9.2331488200863419</v>
          </cell>
        </row>
        <row r="32">
          <cell r="V32" t="str">
            <v>－</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福生市"/>
    </sheetNames>
    <sheetDataSet>
      <sheetData sheetId="0">
        <row r="10">
          <cell r="V10">
            <v>13.413649440246683</v>
          </cell>
        </row>
        <row r="32">
          <cell r="V32" t="str">
            <v>－</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御蔵島村"/>
    </sheetNames>
    <sheetDataSet>
      <sheetData sheetId="0">
        <row r="10">
          <cell r="V10">
            <v>22.540595192588253</v>
          </cell>
        </row>
        <row r="32">
          <cell r="V32" t="str">
            <v>－</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狛江市"/>
    </sheetNames>
    <sheetDataSet>
      <sheetData sheetId="0">
        <row r="10">
          <cell r="V10">
            <v>11.836272658110246</v>
          </cell>
        </row>
        <row r="32">
          <cell r="V32" t="str">
            <v>－</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八丈町"/>
    </sheetNames>
    <sheetDataSet>
      <sheetData sheetId="0">
        <row r="10">
          <cell r="V10">
            <v>2.22290249502871</v>
          </cell>
        </row>
        <row r="32">
          <cell r="V32" t="str">
            <v>－</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東大和市"/>
    </sheetNames>
    <sheetDataSet>
      <sheetData sheetId="0">
        <row r="10">
          <cell r="V10">
            <v>16.248509772481142</v>
          </cell>
        </row>
        <row r="32">
          <cell r="V32" t="str">
            <v>－</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青ケ島村"/>
    </sheetNames>
    <sheetDataSet>
      <sheetData sheetId="0">
        <row r="10">
          <cell r="V10">
            <v>40.400127975602949</v>
          </cell>
        </row>
        <row r="32">
          <cell r="V32"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清瀬市"/>
    </sheetNames>
    <sheetDataSet>
      <sheetData sheetId="0">
        <row r="10">
          <cell r="V10">
            <v>14.46867263849286</v>
          </cell>
        </row>
        <row r="32">
          <cell r="V32" t="str">
            <v>36.3</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小笠原村"/>
    </sheetNames>
    <sheetDataSet>
      <sheetData sheetId="0">
        <row r="10">
          <cell r="V10">
            <v>9.5383023376354839</v>
          </cell>
        </row>
        <row r="32">
          <cell r="V32" t="str">
            <v>－</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東久留米市"/>
    </sheetNames>
    <sheetDataSet>
      <sheetData sheetId="0">
        <row r="10">
          <cell r="V10">
            <v>2.8020573197235459</v>
          </cell>
        </row>
        <row r="32">
          <cell r="V32"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多摩市"/>
    </sheetNames>
    <sheetDataSet>
      <sheetData sheetId="0">
        <row r="10">
          <cell r="V10">
            <v>7.765663917806374</v>
          </cell>
        </row>
        <row r="32">
          <cell r="V32"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武蔵野市"/>
    </sheetNames>
    <sheetDataSet>
      <sheetData sheetId="0">
        <row r="10">
          <cell r="V10">
            <v>8.9014071691456955</v>
          </cell>
        </row>
        <row r="32">
          <cell r="V32"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稲城市"/>
    </sheetNames>
    <sheetDataSet>
      <sheetData sheetId="0">
        <row r="10">
          <cell r="V10">
            <v>11.710271647612762</v>
          </cell>
        </row>
        <row r="32">
          <cell r="V32">
            <v>9.4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三鷹市"/>
    </sheetNames>
    <sheetDataSet>
      <sheetData sheetId="0">
        <row r="10">
          <cell r="V10">
            <v>5.2163256856358959</v>
          </cell>
        </row>
        <row r="32">
          <cell r="V32" t="str">
            <v>－</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羽村市"/>
    </sheetNames>
    <sheetDataSet>
      <sheetData sheetId="0">
        <row r="10">
          <cell r="V10">
            <v>10.466093430109741</v>
          </cell>
        </row>
        <row r="32">
          <cell r="V32" t="str">
            <v>－</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青梅市"/>
    </sheetNames>
    <sheetDataSet>
      <sheetData sheetId="0">
        <row r="10">
          <cell r="V10">
            <v>13.553672190865965</v>
          </cell>
        </row>
        <row r="32">
          <cell r="V32"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8E01-9100-4CFF-9C32-3B8A0B884639}">
  <sheetPr>
    <tabColor rgb="FFFFFF00"/>
  </sheetPr>
  <dimension ref="B1:X31"/>
  <sheetViews>
    <sheetView tabSelected="1" topLeftCell="A12" zoomScaleNormal="100" workbookViewId="0">
      <selection activeCell="B9" sqref="B9:X13"/>
    </sheetView>
  </sheetViews>
  <sheetFormatPr defaultColWidth="9" defaultRowHeight="13.5" x14ac:dyDescent="0.15"/>
  <cols>
    <col min="1" max="1" width="4.625" style="1" customWidth="1"/>
    <col min="2" max="2" width="2.625" style="1" customWidth="1"/>
    <col min="3" max="4" width="4.625" style="1" customWidth="1"/>
    <col min="5" max="5" width="8.125" style="1" customWidth="1"/>
    <col min="6" max="6" width="10.875" style="1" customWidth="1"/>
    <col min="7" max="7" width="2.75" style="1" customWidth="1"/>
    <col min="8" max="8" width="10.875" style="1" customWidth="1"/>
    <col min="9" max="9" width="2.75" style="1" customWidth="1"/>
    <col min="10" max="10" width="10.75" style="1" customWidth="1"/>
    <col min="11" max="11" width="2.75" style="1" customWidth="1"/>
    <col min="12" max="19" width="4.625" style="1" customWidth="1"/>
    <col min="20" max="20" width="7" style="1" customWidth="1"/>
    <col min="21" max="24" width="4.625" style="1" customWidth="1"/>
    <col min="25" max="25" width="2.5" style="1" customWidth="1"/>
    <col min="26" max="16384" width="9" style="1"/>
  </cols>
  <sheetData>
    <row r="1" spans="2:24" ht="20.100000000000001" customHeight="1" x14ac:dyDescent="0.15"/>
    <row r="2" spans="2:24" ht="20.100000000000001" customHeight="1" x14ac:dyDescent="0.15">
      <c r="B2" s="2" t="s">
        <v>79</v>
      </c>
      <c r="C2" s="2"/>
      <c r="D2" s="2"/>
      <c r="E2" s="2"/>
    </row>
    <row r="3" spans="2:24" ht="20.100000000000001" customHeight="1" x14ac:dyDescent="0.15">
      <c r="G3" s="55"/>
      <c r="H3" s="55"/>
      <c r="I3" s="55"/>
      <c r="J3" s="55"/>
      <c r="K3" s="55"/>
      <c r="L3" s="55"/>
      <c r="M3" s="55"/>
      <c r="N3" s="55"/>
      <c r="O3" s="55"/>
      <c r="P3" s="55"/>
      <c r="Q3" s="55"/>
      <c r="R3" s="55"/>
      <c r="S3" s="55"/>
    </row>
    <row r="4" spans="2:24" ht="12" customHeight="1" x14ac:dyDescent="0.15">
      <c r="B4" s="3"/>
      <c r="C4" s="4"/>
      <c r="D4" s="4"/>
      <c r="E4" s="4"/>
      <c r="F4" s="4"/>
      <c r="G4" s="4"/>
      <c r="H4" s="4"/>
      <c r="I4" s="4"/>
      <c r="J4" s="4"/>
      <c r="K4" s="4"/>
      <c r="L4" s="4"/>
      <c r="M4" s="4"/>
      <c r="N4" s="4"/>
      <c r="O4" s="4"/>
      <c r="P4" s="4"/>
      <c r="Q4" s="4"/>
      <c r="R4" s="4"/>
      <c r="S4" s="4"/>
      <c r="T4" s="4"/>
      <c r="U4" s="4"/>
      <c r="V4" s="4"/>
      <c r="W4" s="4"/>
      <c r="X4" s="5"/>
    </row>
    <row r="5" spans="2:24" ht="20.100000000000001" customHeight="1" x14ac:dyDescent="0.15">
      <c r="B5" s="6"/>
      <c r="C5" s="55" t="s">
        <v>78</v>
      </c>
      <c r="D5" s="55"/>
      <c r="E5" s="55"/>
      <c r="F5" s="56" t="s">
        <v>50</v>
      </c>
      <c r="G5" s="56"/>
      <c r="H5" s="56"/>
      <c r="I5" s="56"/>
      <c r="J5" s="56"/>
      <c r="K5" s="56"/>
      <c r="L5" s="56"/>
      <c r="M5" s="56"/>
      <c r="N5" s="56"/>
      <c r="O5" s="56"/>
      <c r="P5" s="56"/>
      <c r="Q5" s="56"/>
      <c r="R5" s="56"/>
      <c r="S5" s="56"/>
      <c r="T5" s="56"/>
      <c r="U5" s="56"/>
      <c r="V5" s="56"/>
      <c r="W5" s="55" t="s">
        <v>51</v>
      </c>
      <c r="X5" s="62"/>
    </row>
    <row r="6" spans="2:24" ht="20.100000000000001" customHeight="1" x14ac:dyDescent="0.15">
      <c r="B6" s="6"/>
      <c r="C6" s="55"/>
      <c r="D6" s="55"/>
      <c r="E6" s="55"/>
      <c r="F6" s="55" t="s">
        <v>52</v>
      </c>
      <c r="G6" s="55"/>
      <c r="H6" s="55"/>
      <c r="I6" s="55"/>
      <c r="J6" s="55"/>
      <c r="K6" s="55"/>
      <c r="L6" s="55"/>
      <c r="M6" s="55"/>
      <c r="N6" s="55"/>
      <c r="O6" s="55"/>
      <c r="P6" s="55"/>
      <c r="Q6" s="55"/>
      <c r="R6" s="55"/>
      <c r="S6" s="55"/>
      <c r="T6" s="55"/>
      <c r="U6" s="55"/>
      <c r="V6" s="55"/>
      <c r="W6" s="55"/>
      <c r="X6" s="62"/>
    </row>
    <row r="7" spans="2:24" ht="11.25" customHeight="1" x14ac:dyDescent="0.15">
      <c r="B7" s="7"/>
      <c r="C7" s="8"/>
      <c r="D7" s="8"/>
      <c r="E7" s="8"/>
      <c r="F7" s="8"/>
      <c r="G7" s="12"/>
      <c r="H7" s="12"/>
      <c r="I7" s="12"/>
      <c r="J7" s="12"/>
      <c r="K7" s="12"/>
      <c r="L7" s="12"/>
      <c r="M7" s="12"/>
      <c r="N7" s="12"/>
      <c r="O7" s="12"/>
      <c r="P7" s="12"/>
      <c r="Q7" s="12"/>
      <c r="R7" s="12"/>
      <c r="S7" s="12"/>
      <c r="T7" s="12"/>
      <c r="U7" s="12"/>
      <c r="V7" s="12"/>
      <c r="W7" s="8"/>
      <c r="X7" s="9"/>
    </row>
    <row r="8" spans="2:24" ht="9.9499999999999993" customHeight="1" x14ac:dyDescent="0.15">
      <c r="F8" s="11"/>
      <c r="G8" s="11"/>
      <c r="H8" s="11"/>
      <c r="I8" s="11"/>
      <c r="J8" s="11"/>
      <c r="K8" s="11"/>
      <c r="L8" s="11"/>
      <c r="M8" s="11"/>
      <c r="N8" s="11"/>
      <c r="O8" s="11"/>
      <c r="P8" s="11"/>
      <c r="Q8" s="11"/>
      <c r="R8" s="11"/>
      <c r="S8" s="11"/>
      <c r="T8" s="11"/>
      <c r="U8" s="11"/>
      <c r="V8" s="11"/>
    </row>
    <row r="9" spans="2:24" ht="20.100000000000001" customHeight="1" x14ac:dyDescent="0.15">
      <c r="B9" s="57" t="s">
        <v>177</v>
      </c>
      <c r="C9" s="58"/>
      <c r="D9" s="58"/>
      <c r="E9" s="58"/>
      <c r="F9" s="58"/>
      <c r="G9" s="58"/>
      <c r="H9" s="58"/>
      <c r="I9" s="58"/>
      <c r="J9" s="58"/>
      <c r="K9" s="58"/>
      <c r="L9" s="58"/>
      <c r="M9" s="58"/>
      <c r="N9" s="58"/>
      <c r="O9" s="58"/>
      <c r="P9" s="58"/>
      <c r="Q9" s="58"/>
      <c r="R9" s="58"/>
      <c r="S9" s="58"/>
      <c r="T9" s="58"/>
      <c r="U9" s="58"/>
      <c r="V9" s="58"/>
      <c r="W9" s="58"/>
      <c r="X9" s="58"/>
    </row>
    <row r="10" spans="2:24" ht="20.100000000000001" customHeight="1" x14ac:dyDescent="0.15">
      <c r="B10" s="58"/>
      <c r="C10" s="58"/>
      <c r="D10" s="58"/>
      <c r="E10" s="58"/>
      <c r="F10" s="58"/>
      <c r="G10" s="58"/>
      <c r="H10" s="58"/>
      <c r="I10" s="58"/>
      <c r="J10" s="58"/>
      <c r="K10" s="58"/>
      <c r="L10" s="58"/>
      <c r="M10" s="58"/>
      <c r="N10" s="58"/>
      <c r="O10" s="58"/>
      <c r="P10" s="58"/>
      <c r="Q10" s="58"/>
      <c r="R10" s="58"/>
      <c r="S10" s="58"/>
      <c r="T10" s="58"/>
      <c r="U10" s="58"/>
      <c r="V10" s="58"/>
      <c r="W10" s="58"/>
      <c r="X10" s="58"/>
    </row>
    <row r="11" spans="2:24" ht="20.100000000000001" customHeight="1" x14ac:dyDescent="0.15">
      <c r="B11" s="58"/>
      <c r="C11" s="58"/>
      <c r="D11" s="58"/>
      <c r="E11" s="58"/>
      <c r="F11" s="58"/>
      <c r="G11" s="58"/>
      <c r="H11" s="58"/>
      <c r="I11" s="58"/>
      <c r="J11" s="58"/>
      <c r="K11" s="58"/>
      <c r="L11" s="58"/>
      <c r="M11" s="58"/>
      <c r="N11" s="58"/>
      <c r="O11" s="58"/>
      <c r="P11" s="58"/>
      <c r="Q11" s="58"/>
      <c r="R11" s="58"/>
      <c r="S11" s="58"/>
      <c r="T11" s="58"/>
      <c r="U11" s="58"/>
      <c r="V11" s="58"/>
      <c r="W11" s="58"/>
      <c r="X11" s="58"/>
    </row>
    <row r="12" spans="2:24" ht="20.100000000000001" customHeight="1" x14ac:dyDescent="0.15">
      <c r="B12" s="58"/>
      <c r="C12" s="58"/>
      <c r="D12" s="58"/>
      <c r="E12" s="58"/>
      <c r="F12" s="58"/>
      <c r="G12" s="58"/>
      <c r="H12" s="58"/>
      <c r="I12" s="58"/>
      <c r="J12" s="58"/>
      <c r="K12" s="58"/>
      <c r="L12" s="58"/>
      <c r="M12" s="58"/>
      <c r="N12" s="58"/>
      <c r="O12" s="58"/>
      <c r="P12" s="58"/>
      <c r="Q12" s="58"/>
      <c r="R12" s="58"/>
      <c r="S12" s="58"/>
      <c r="T12" s="58"/>
      <c r="U12" s="58"/>
      <c r="V12" s="58"/>
      <c r="W12" s="58"/>
      <c r="X12" s="58"/>
    </row>
    <row r="13" spans="2:24" ht="20.100000000000001" customHeight="1" x14ac:dyDescent="0.15">
      <c r="B13" s="59"/>
      <c r="C13" s="59"/>
      <c r="D13" s="59"/>
      <c r="E13" s="59"/>
      <c r="F13" s="59"/>
      <c r="G13" s="59"/>
      <c r="H13" s="59"/>
      <c r="I13" s="59"/>
      <c r="J13" s="59"/>
      <c r="K13" s="59"/>
      <c r="L13" s="59"/>
      <c r="M13" s="59"/>
      <c r="N13" s="59"/>
      <c r="O13" s="59"/>
      <c r="P13" s="59"/>
      <c r="Q13" s="59"/>
      <c r="R13" s="59"/>
      <c r="S13" s="59"/>
      <c r="T13" s="59"/>
      <c r="U13" s="59"/>
      <c r="V13" s="59"/>
      <c r="W13" s="59"/>
      <c r="X13" s="59"/>
    </row>
    <row r="14" spans="2:24" ht="20.100000000000001" customHeight="1" x14ac:dyDescent="0.15">
      <c r="S14" s="13" t="s">
        <v>43</v>
      </c>
      <c r="T14" s="10"/>
      <c r="U14" s="10"/>
      <c r="V14" s="10"/>
      <c r="W14" s="10"/>
      <c r="X14" s="10"/>
    </row>
    <row r="15" spans="2:24" ht="20.100000000000001" customHeight="1" x14ac:dyDescent="0.15">
      <c r="D15" s="15" t="s">
        <v>77</v>
      </c>
      <c r="F15" s="14"/>
      <c r="G15" s="14"/>
      <c r="H15" s="14"/>
      <c r="I15" s="14"/>
      <c r="J15" s="14"/>
      <c r="K15" s="14"/>
      <c r="L15" s="14"/>
      <c r="O15" s="10"/>
      <c r="P15" s="10"/>
      <c r="Q15" s="10"/>
      <c r="R15" s="10"/>
      <c r="S15" s="10"/>
      <c r="T15" s="10"/>
      <c r="U15" s="10"/>
      <c r="V15" s="10"/>
    </row>
    <row r="16" spans="2:24" ht="16.5" customHeight="1" x14ac:dyDescent="0.15">
      <c r="F16" s="60" t="s">
        <v>158</v>
      </c>
      <c r="G16" s="61"/>
      <c r="H16" s="60" t="s">
        <v>169</v>
      </c>
      <c r="I16" s="61"/>
      <c r="J16" s="60" t="s">
        <v>176</v>
      </c>
      <c r="K16" s="61"/>
      <c r="O16" s="51"/>
      <c r="P16" s="52"/>
      <c r="Q16" s="52"/>
      <c r="R16" s="52"/>
      <c r="S16" s="52"/>
      <c r="T16" s="52"/>
      <c r="U16" s="52"/>
      <c r="V16" s="52"/>
    </row>
    <row r="17" spans="4:24" ht="27.75" customHeight="1" x14ac:dyDescent="0.15">
      <c r="D17" s="53" t="s">
        <v>40</v>
      </c>
      <c r="E17" s="54"/>
      <c r="F17" s="27" t="s">
        <v>54</v>
      </c>
      <c r="G17" s="41" t="s">
        <v>53</v>
      </c>
      <c r="H17" s="27" t="s">
        <v>54</v>
      </c>
      <c r="I17" s="41" t="s">
        <v>53</v>
      </c>
      <c r="J17" s="27" t="s">
        <v>54</v>
      </c>
      <c r="K17" s="41" t="s">
        <v>53</v>
      </c>
      <c r="O17" s="52"/>
      <c r="P17" s="52"/>
      <c r="Q17" s="52"/>
      <c r="R17" s="52"/>
      <c r="S17" s="52"/>
      <c r="T17" s="52"/>
      <c r="U17" s="52"/>
      <c r="V17" s="52"/>
    </row>
    <row r="18" spans="4:24" ht="27.75" customHeight="1" x14ac:dyDescent="0.15">
      <c r="D18" s="53" t="s">
        <v>41</v>
      </c>
      <c r="E18" s="54"/>
      <c r="F18" s="27" t="s">
        <v>54</v>
      </c>
      <c r="G18" s="41" t="s">
        <v>53</v>
      </c>
      <c r="H18" s="27" t="s">
        <v>54</v>
      </c>
      <c r="I18" s="41" t="s">
        <v>53</v>
      </c>
      <c r="J18" s="27" t="s">
        <v>54</v>
      </c>
      <c r="K18" s="41" t="s">
        <v>53</v>
      </c>
      <c r="O18" s="52"/>
      <c r="P18" s="52"/>
      <c r="Q18" s="52"/>
      <c r="R18" s="52"/>
      <c r="S18" s="52"/>
      <c r="T18" s="52"/>
      <c r="U18" s="52"/>
      <c r="V18" s="52"/>
    </row>
    <row r="19" spans="4:24" ht="27.75" customHeight="1" x14ac:dyDescent="0.15">
      <c r="D19" s="53" t="s">
        <v>42</v>
      </c>
      <c r="E19" s="54"/>
      <c r="F19" s="28" t="s">
        <v>54</v>
      </c>
      <c r="G19" s="41" t="s">
        <v>53</v>
      </c>
      <c r="H19" s="28" t="s">
        <v>54</v>
      </c>
      <c r="I19" s="41" t="s">
        <v>53</v>
      </c>
      <c r="J19" s="28" t="s">
        <v>54</v>
      </c>
      <c r="K19" s="41" t="s">
        <v>53</v>
      </c>
      <c r="O19" s="52"/>
      <c r="P19" s="52"/>
      <c r="Q19" s="52"/>
      <c r="R19" s="52"/>
      <c r="S19" s="52"/>
      <c r="T19" s="52"/>
      <c r="U19" s="52"/>
      <c r="V19" s="52"/>
    </row>
    <row r="20" spans="4:24" ht="20.100000000000001" customHeight="1" x14ac:dyDescent="0.15">
      <c r="D20" s="42" t="s">
        <v>95</v>
      </c>
      <c r="O20" s="29"/>
      <c r="P20" s="29"/>
      <c r="Q20" s="29"/>
      <c r="R20" s="29"/>
      <c r="S20" s="29"/>
      <c r="T20" s="29"/>
      <c r="U20" s="29"/>
      <c r="V20" s="29"/>
    </row>
    <row r="21" spans="4:24" ht="20.100000000000001" customHeight="1" x14ac:dyDescent="0.15">
      <c r="S21" s="29"/>
      <c r="T21" s="29"/>
      <c r="U21" s="29"/>
      <c r="V21" s="29"/>
      <c r="W21" s="29"/>
      <c r="X21" s="29"/>
    </row>
    <row r="22" spans="4:24" ht="20.100000000000001" customHeight="1" x14ac:dyDescent="0.15">
      <c r="S22" s="29"/>
      <c r="T22" s="29"/>
      <c r="U22" s="29"/>
      <c r="V22" s="29"/>
      <c r="W22" s="29"/>
      <c r="X22" s="29"/>
    </row>
    <row r="23" spans="4:24" ht="20.100000000000001" customHeight="1" x14ac:dyDescent="0.15"/>
    <row r="24" spans="4:24" ht="20.100000000000001" customHeight="1" x14ac:dyDescent="0.15"/>
    <row r="25" spans="4:24" ht="20.100000000000001" customHeight="1" x14ac:dyDescent="0.15"/>
    <row r="26" spans="4:24" ht="20.100000000000001" customHeight="1" x14ac:dyDescent="0.15"/>
    <row r="27" spans="4:24" ht="20.100000000000001" customHeight="1" x14ac:dyDescent="0.15"/>
    <row r="28" spans="4:24" ht="20.100000000000001" customHeight="1" x14ac:dyDescent="0.15"/>
    <row r="29" spans="4:24" ht="20.100000000000001" customHeight="1" x14ac:dyDescent="0.15"/>
    <row r="30" spans="4:24" ht="20.100000000000001" customHeight="1" x14ac:dyDescent="0.15"/>
    <row r="31" spans="4:24" ht="20.100000000000001" customHeight="1" x14ac:dyDescent="0.15"/>
  </sheetData>
  <mergeCells count="12">
    <mergeCell ref="D18:E18"/>
    <mergeCell ref="D19:E19"/>
    <mergeCell ref="D17:E17"/>
    <mergeCell ref="G3:S3"/>
    <mergeCell ref="C5:E6"/>
    <mergeCell ref="F5:V5"/>
    <mergeCell ref="B9:X13"/>
    <mergeCell ref="F16:G16"/>
    <mergeCell ref="H16:I16"/>
    <mergeCell ref="J16:K16"/>
    <mergeCell ref="W5:X6"/>
    <mergeCell ref="F6:V6"/>
  </mergeCells>
  <phoneticPr fontId="2"/>
  <pageMargins left="0.74803149606299213" right="0.74803149606299213" top="0.98425196850393704" bottom="0.98425196850393704" header="0.51181102362204722" footer="0.31496062992125984"/>
  <pageSetup paperSize="9" firstPageNumber="31"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sheetPr>
  <dimension ref="B1:AA35"/>
  <sheetViews>
    <sheetView view="pageBreakPreview" topLeftCell="E1" zoomScale="70" zoomScaleNormal="100" zoomScaleSheetLayoutView="70" workbookViewId="0">
      <selection activeCell="Q23" sqref="Q23"/>
    </sheetView>
  </sheetViews>
  <sheetFormatPr defaultColWidth="9" defaultRowHeight="13.5" x14ac:dyDescent="0.15"/>
  <cols>
    <col min="1" max="1" width="4.625" style="1" customWidth="1"/>
    <col min="2" max="2" width="12.625" style="1" customWidth="1"/>
    <col min="3" max="12" width="10.75" style="1" customWidth="1"/>
    <col min="13" max="14" width="4.625" style="1" customWidth="1"/>
    <col min="15" max="15" width="12.625" style="1" customWidth="1"/>
    <col min="16" max="25" width="10.75" style="1" customWidth="1"/>
    <col min="26" max="30" width="9" style="1"/>
    <col min="31" max="31" width="7" style="1" customWidth="1"/>
    <col min="32" max="16384" width="9" style="1"/>
  </cols>
  <sheetData>
    <row r="1" spans="2:27" s="16" customFormat="1" ht="20.100000000000001" customHeight="1" x14ac:dyDescent="0.15">
      <c r="B1" s="16" t="s">
        <v>44</v>
      </c>
      <c r="O1" s="16" t="s">
        <v>44</v>
      </c>
    </row>
    <row r="2" spans="2:27" s="16" customFormat="1" ht="20.100000000000001" customHeight="1" thickBot="1" x14ac:dyDescent="0.2">
      <c r="L2" s="17" t="s">
        <v>45</v>
      </c>
      <c r="Y2" s="17" t="s">
        <v>45</v>
      </c>
    </row>
    <row r="3" spans="2:27" s="16" customFormat="1" ht="20.100000000000001" customHeight="1" thickBot="1" x14ac:dyDescent="0.2">
      <c r="B3" s="18" t="s">
        <v>38</v>
      </c>
      <c r="C3" s="30" t="s">
        <v>55</v>
      </c>
      <c r="D3" s="31" t="s">
        <v>80</v>
      </c>
      <c r="E3" s="31" t="s">
        <v>97</v>
      </c>
      <c r="F3" s="31" t="s">
        <v>110</v>
      </c>
      <c r="G3" s="31" t="s">
        <v>122</v>
      </c>
      <c r="H3" s="31" t="s">
        <v>134</v>
      </c>
      <c r="I3" s="31" t="s">
        <v>146</v>
      </c>
      <c r="J3" s="31" t="s">
        <v>159</v>
      </c>
      <c r="K3" s="45" t="s">
        <v>169</v>
      </c>
      <c r="L3" s="19" t="s">
        <v>176</v>
      </c>
      <c r="M3" s="20"/>
      <c r="N3" s="20"/>
      <c r="O3" s="18" t="s">
        <v>38</v>
      </c>
      <c r="P3" s="30" t="s">
        <v>55</v>
      </c>
      <c r="Q3" s="31" t="s">
        <v>80</v>
      </c>
      <c r="R3" s="31" t="s">
        <v>97</v>
      </c>
      <c r="S3" s="31" t="s">
        <v>110</v>
      </c>
      <c r="T3" s="31" t="s">
        <v>122</v>
      </c>
      <c r="U3" s="31" t="s">
        <v>134</v>
      </c>
      <c r="V3" s="31" t="s">
        <v>146</v>
      </c>
      <c r="W3" s="31" t="s">
        <v>159</v>
      </c>
      <c r="X3" s="30" t="s">
        <v>169</v>
      </c>
      <c r="Y3" s="19" t="s">
        <v>176</v>
      </c>
      <c r="Z3" s="20"/>
      <c r="AA3" s="20"/>
    </row>
    <row r="4" spans="2:27" s="16" customFormat="1" ht="20.100000000000001" customHeight="1" x14ac:dyDescent="0.15">
      <c r="B4" s="21" t="s">
        <v>0</v>
      </c>
      <c r="C4" s="39" t="s">
        <v>57</v>
      </c>
      <c r="D4" s="39" t="s">
        <v>81</v>
      </c>
      <c r="E4" s="39" t="s">
        <v>46</v>
      </c>
      <c r="F4" s="39" t="s">
        <v>46</v>
      </c>
      <c r="G4" s="39" t="s">
        <v>46</v>
      </c>
      <c r="H4" s="39" t="s">
        <v>46</v>
      </c>
      <c r="I4" s="39" t="s">
        <v>46</v>
      </c>
      <c r="J4" s="43" t="s">
        <v>46</v>
      </c>
      <c r="K4" s="44" t="s">
        <v>170</v>
      </c>
      <c r="L4" s="46" t="str">
        <f>[1]八王子市!$V$32</f>
        <v>－</v>
      </c>
      <c r="M4" s="20"/>
      <c r="N4" s="20"/>
      <c r="O4" s="21" t="s">
        <v>20</v>
      </c>
      <c r="P4" s="39" t="s">
        <v>46</v>
      </c>
      <c r="Q4" s="39" t="s">
        <v>46</v>
      </c>
      <c r="R4" s="39" t="s">
        <v>46</v>
      </c>
      <c r="S4" s="39" t="s">
        <v>46</v>
      </c>
      <c r="T4" s="39" t="s">
        <v>46</v>
      </c>
      <c r="U4" s="39" t="s">
        <v>46</v>
      </c>
      <c r="V4" s="39" t="s">
        <v>46</v>
      </c>
      <c r="W4" s="39" t="s">
        <v>46</v>
      </c>
      <c r="X4" s="39" t="s">
        <v>170</v>
      </c>
      <c r="Y4" s="50" t="str">
        <f>[2]武蔵村山市!$V$32</f>
        <v>－</v>
      </c>
      <c r="Z4" s="20"/>
      <c r="AA4" s="20"/>
    </row>
    <row r="5" spans="2:27" s="16" customFormat="1" ht="20.100000000000001" customHeight="1" x14ac:dyDescent="0.15">
      <c r="B5" s="22" t="s">
        <v>1</v>
      </c>
      <c r="C5" s="35" t="s">
        <v>46</v>
      </c>
      <c r="D5" s="35" t="s">
        <v>46</v>
      </c>
      <c r="E5" s="35" t="s">
        <v>46</v>
      </c>
      <c r="F5" s="35" t="s">
        <v>46</v>
      </c>
      <c r="G5" s="35" t="s">
        <v>46</v>
      </c>
      <c r="H5" s="35" t="s">
        <v>46</v>
      </c>
      <c r="I5" s="35" t="s">
        <v>46</v>
      </c>
      <c r="J5" s="35" t="s">
        <v>46</v>
      </c>
      <c r="K5" s="35" t="s">
        <v>170</v>
      </c>
      <c r="L5" s="47" t="str">
        <f>[3]立川市!$V$32</f>
        <v>－</v>
      </c>
      <c r="M5" s="20"/>
      <c r="N5" s="20"/>
      <c r="O5" s="22" t="s">
        <v>21</v>
      </c>
      <c r="P5" s="35" t="s">
        <v>46</v>
      </c>
      <c r="Q5" s="35" t="s">
        <v>46</v>
      </c>
      <c r="R5" s="35" t="s">
        <v>46</v>
      </c>
      <c r="S5" s="35" t="s">
        <v>46</v>
      </c>
      <c r="T5" s="35" t="s">
        <v>46</v>
      </c>
      <c r="U5" s="35" t="s">
        <v>46</v>
      </c>
      <c r="V5" s="35" t="s">
        <v>46</v>
      </c>
      <c r="W5" s="35" t="s">
        <v>46</v>
      </c>
      <c r="X5" s="35" t="s">
        <v>170</v>
      </c>
      <c r="Y5" s="48" t="str">
        <f>[4]多摩市!$V$32</f>
        <v>－</v>
      </c>
      <c r="Z5" s="20"/>
      <c r="AA5" s="20"/>
    </row>
    <row r="6" spans="2:27" s="16" customFormat="1" ht="20.100000000000001" customHeight="1" x14ac:dyDescent="0.15">
      <c r="B6" s="22" t="s">
        <v>2</v>
      </c>
      <c r="C6" s="35" t="s">
        <v>46</v>
      </c>
      <c r="D6" s="35" t="s">
        <v>46</v>
      </c>
      <c r="E6" s="35" t="s">
        <v>46</v>
      </c>
      <c r="F6" s="35" t="s">
        <v>46</v>
      </c>
      <c r="G6" s="35" t="s">
        <v>46</v>
      </c>
      <c r="H6" s="35" t="s">
        <v>46</v>
      </c>
      <c r="I6" s="35" t="s">
        <v>46</v>
      </c>
      <c r="J6" s="35" t="s">
        <v>46</v>
      </c>
      <c r="K6" s="35" t="s">
        <v>170</v>
      </c>
      <c r="L6" s="47" t="str">
        <f>[5]武蔵野市!$V$32</f>
        <v>－</v>
      </c>
      <c r="M6" s="20"/>
      <c r="N6" s="20"/>
      <c r="O6" s="22" t="s">
        <v>22</v>
      </c>
      <c r="P6" s="35" t="s">
        <v>70</v>
      </c>
      <c r="Q6" s="35" t="s">
        <v>88</v>
      </c>
      <c r="R6" s="35" t="s">
        <v>103</v>
      </c>
      <c r="S6" s="35" t="s">
        <v>117</v>
      </c>
      <c r="T6" s="35" t="s">
        <v>129</v>
      </c>
      <c r="U6" s="35" t="s">
        <v>66</v>
      </c>
      <c r="V6" s="35" t="s">
        <v>153</v>
      </c>
      <c r="W6" s="35" t="s">
        <v>165</v>
      </c>
      <c r="X6" s="37" t="s">
        <v>167</v>
      </c>
      <c r="Y6" s="48">
        <f>[6]稲城市!$V$32</f>
        <v>9.4</v>
      </c>
      <c r="Z6" s="20"/>
      <c r="AA6" s="20"/>
    </row>
    <row r="7" spans="2:27" s="16" customFormat="1" ht="20.100000000000001" customHeight="1" x14ac:dyDescent="0.15">
      <c r="B7" s="22" t="s">
        <v>3</v>
      </c>
      <c r="C7" s="35" t="s">
        <v>58</v>
      </c>
      <c r="D7" s="35" t="s">
        <v>82</v>
      </c>
      <c r="E7" s="35" t="s">
        <v>98</v>
      </c>
      <c r="F7" s="35" t="s">
        <v>111</v>
      </c>
      <c r="G7" s="35" t="s">
        <v>84</v>
      </c>
      <c r="H7" s="35" t="s">
        <v>107</v>
      </c>
      <c r="I7" s="35" t="s">
        <v>135</v>
      </c>
      <c r="J7" s="32" t="s">
        <v>160</v>
      </c>
      <c r="K7" s="37" t="s">
        <v>170</v>
      </c>
      <c r="L7" s="47" t="str">
        <f>[7]三鷹市!$V$32</f>
        <v>－</v>
      </c>
      <c r="M7" s="20"/>
      <c r="N7" s="20"/>
      <c r="O7" s="22" t="s">
        <v>23</v>
      </c>
      <c r="P7" s="35" t="s">
        <v>46</v>
      </c>
      <c r="Q7" s="35" t="s">
        <v>46</v>
      </c>
      <c r="R7" s="35" t="s">
        <v>46</v>
      </c>
      <c r="S7" s="35" t="s">
        <v>46</v>
      </c>
      <c r="T7" s="35" t="s">
        <v>112</v>
      </c>
      <c r="U7" s="35" t="s">
        <v>141</v>
      </c>
      <c r="V7" s="35" t="s">
        <v>154</v>
      </c>
      <c r="W7" s="35" t="s">
        <v>125</v>
      </c>
      <c r="X7" s="35" t="s">
        <v>138</v>
      </c>
      <c r="Y7" s="48" t="str">
        <f>[8]羽村市!$V$32</f>
        <v>－</v>
      </c>
      <c r="Z7" s="20"/>
      <c r="AA7" s="20"/>
    </row>
    <row r="8" spans="2:27" s="16" customFormat="1" ht="20.100000000000001" customHeight="1" x14ac:dyDescent="0.15">
      <c r="B8" s="22" t="s">
        <v>4</v>
      </c>
      <c r="C8" s="35" t="s">
        <v>59</v>
      </c>
      <c r="D8" s="35" t="s">
        <v>46</v>
      </c>
      <c r="E8" s="35" t="s">
        <v>46</v>
      </c>
      <c r="F8" s="35" t="s">
        <v>112</v>
      </c>
      <c r="G8" s="35" t="s">
        <v>123</v>
      </c>
      <c r="H8" s="35" t="s">
        <v>46</v>
      </c>
      <c r="I8" s="35" t="s">
        <v>46</v>
      </c>
      <c r="J8" s="32" t="s">
        <v>46</v>
      </c>
      <c r="K8" s="37" t="s">
        <v>170</v>
      </c>
      <c r="L8" s="47" t="str">
        <f>[9]青梅市!$V$32</f>
        <v>－</v>
      </c>
      <c r="M8" s="20"/>
      <c r="N8" s="20"/>
      <c r="O8" s="22" t="s">
        <v>24</v>
      </c>
      <c r="P8" s="35" t="s">
        <v>72</v>
      </c>
      <c r="Q8" s="35" t="s">
        <v>89</v>
      </c>
      <c r="R8" s="35" t="s">
        <v>104</v>
      </c>
      <c r="S8" s="35" t="s">
        <v>118</v>
      </c>
      <c r="T8" s="35" t="s">
        <v>130</v>
      </c>
      <c r="U8" s="35" t="s">
        <v>142</v>
      </c>
      <c r="V8" s="35" t="s">
        <v>155</v>
      </c>
      <c r="W8" s="35" t="s">
        <v>166</v>
      </c>
      <c r="X8" s="37" t="s">
        <v>173</v>
      </c>
      <c r="Y8" s="48" t="str">
        <f>[10]あきる野市!$V$32</f>
        <v>22.1</v>
      </c>
      <c r="Z8" s="20"/>
      <c r="AA8" s="20"/>
    </row>
    <row r="9" spans="2:27" s="16" customFormat="1" ht="20.100000000000001" customHeight="1" x14ac:dyDescent="0.15">
      <c r="B9" s="22" t="s">
        <v>5</v>
      </c>
      <c r="C9" s="35" t="s">
        <v>46</v>
      </c>
      <c r="D9" s="35" t="s">
        <v>46</v>
      </c>
      <c r="E9" s="35" t="s">
        <v>46</v>
      </c>
      <c r="F9" s="35" t="s">
        <v>46</v>
      </c>
      <c r="G9" s="35" t="s">
        <v>46</v>
      </c>
      <c r="H9" s="35" t="s">
        <v>46</v>
      </c>
      <c r="I9" s="35" t="s">
        <v>46</v>
      </c>
      <c r="J9" s="35" t="s">
        <v>46</v>
      </c>
      <c r="K9" s="35" t="s">
        <v>170</v>
      </c>
      <c r="L9" s="47" t="str">
        <f>[11]府中市!$V$32</f>
        <v>－</v>
      </c>
      <c r="M9" s="20"/>
      <c r="N9" s="20"/>
      <c r="O9" s="22" t="s">
        <v>39</v>
      </c>
      <c r="P9" s="35" t="s">
        <v>73</v>
      </c>
      <c r="Q9" s="35" t="s">
        <v>90</v>
      </c>
      <c r="R9" s="35" t="s">
        <v>105</v>
      </c>
      <c r="S9" s="35" t="s">
        <v>119</v>
      </c>
      <c r="T9" s="35" t="s">
        <v>47</v>
      </c>
      <c r="U9" s="35" t="s">
        <v>143</v>
      </c>
      <c r="V9" s="35" t="s">
        <v>98</v>
      </c>
      <c r="W9" s="35" t="s">
        <v>167</v>
      </c>
      <c r="X9" s="37" t="s">
        <v>174</v>
      </c>
      <c r="Y9" s="48" t="str">
        <f>[12]西東京市!$V$32</f>
        <v>－</v>
      </c>
      <c r="Z9" s="20"/>
      <c r="AA9" s="20"/>
    </row>
    <row r="10" spans="2:27" s="16" customFormat="1" ht="20.100000000000001" customHeight="1" x14ac:dyDescent="0.15">
      <c r="B10" s="22" t="s">
        <v>6</v>
      </c>
      <c r="C10" s="35" t="s">
        <v>60</v>
      </c>
      <c r="D10" s="35" t="s">
        <v>46</v>
      </c>
      <c r="E10" s="35" t="s">
        <v>46</v>
      </c>
      <c r="F10" s="35" t="s">
        <v>46</v>
      </c>
      <c r="G10" s="35" t="s">
        <v>46</v>
      </c>
      <c r="H10" s="35" t="s">
        <v>46</v>
      </c>
      <c r="I10" s="35" t="s">
        <v>46</v>
      </c>
      <c r="J10" s="32" t="s">
        <v>46</v>
      </c>
      <c r="K10" s="37" t="s">
        <v>170</v>
      </c>
      <c r="L10" s="47" t="str">
        <f>[13]昭島市!$V$32</f>
        <v>－</v>
      </c>
      <c r="M10" s="20"/>
      <c r="N10" s="20"/>
      <c r="O10" s="22" t="s">
        <v>25</v>
      </c>
      <c r="P10" s="35" t="s">
        <v>46</v>
      </c>
      <c r="Q10" s="35" t="s">
        <v>46</v>
      </c>
      <c r="R10" s="35" t="s">
        <v>46</v>
      </c>
      <c r="S10" s="35" t="s">
        <v>46</v>
      </c>
      <c r="T10" s="35" t="s">
        <v>46</v>
      </c>
      <c r="U10" s="35" t="s">
        <v>46</v>
      </c>
      <c r="V10" s="35" t="s">
        <v>46</v>
      </c>
      <c r="W10" s="35" t="s">
        <v>127</v>
      </c>
      <c r="X10" s="35" t="s">
        <v>170</v>
      </c>
      <c r="Y10" s="48" t="str">
        <f>[14]瑞穂町!$V$32</f>
        <v>－</v>
      </c>
      <c r="Z10" s="20"/>
      <c r="AA10" s="20"/>
    </row>
    <row r="11" spans="2:27" s="16" customFormat="1" ht="20.100000000000001" customHeight="1" x14ac:dyDescent="0.15">
      <c r="B11" s="22" t="s">
        <v>7</v>
      </c>
      <c r="C11" s="35" t="s">
        <v>62</v>
      </c>
      <c r="D11" s="35" t="s">
        <v>83</v>
      </c>
      <c r="E11" s="35" t="s">
        <v>46</v>
      </c>
      <c r="F11" s="35" t="s">
        <v>46</v>
      </c>
      <c r="G11" s="35" t="s">
        <v>124</v>
      </c>
      <c r="H11" s="35" t="s">
        <v>135</v>
      </c>
      <c r="I11" s="35" t="s">
        <v>147</v>
      </c>
      <c r="J11" s="32" t="s">
        <v>161</v>
      </c>
      <c r="K11" s="37" t="s">
        <v>48</v>
      </c>
      <c r="L11" s="47" t="str">
        <f>[15]調布市!$V$32</f>
        <v>3.9</v>
      </c>
      <c r="M11" s="20"/>
      <c r="N11" s="20"/>
      <c r="O11" s="22" t="s">
        <v>26</v>
      </c>
      <c r="P11" s="35" t="s">
        <v>56</v>
      </c>
      <c r="Q11" s="35" t="s">
        <v>91</v>
      </c>
      <c r="R11" s="35" t="s">
        <v>106</v>
      </c>
      <c r="S11" s="35" t="s">
        <v>120</v>
      </c>
      <c r="T11" s="35" t="s">
        <v>131</v>
      </c>
      <c r="U11" s="35" t="s">
        <v>46</v>
      </c>
      <c r="V11" s="35" t="s">
        <v>46</v>
      </c>
      <c r="W11" s="35" t="s">
        <v>46</v>
      </c>
      <c r="X11" s="37" t="s">
        <v>170</v>
      </c>
      <c r="Y11" s="48" t="str">
        <f>[16]日の出町!$V$32</f>
        <v>－</v>
      </c>
      <c r="Z11" s="20"/>
      <c r="AA11" s="20"/>
    </row>
    <row r="12" spans="2:27" s="16" customFormat="1" ht="20.100000000000001" customHeight="1" x14ac:dyDescent="0.15">
      <c r="B12" s="22" t="s">
        <v>8</v>
      </c>
      <c r="C12" s="35" t="s">
        <v>46</v>
      </c>
      <c r="D12" s="35" t="s">
        <v>46</v>
      </c>
      <c r="E12" s="35" t="s">
        <v>46</v>
      </c>
      <c r="F12" s="35" t="s">
        <v>46</v>
      </c>
      <c r="G12" s="35" t="s">
        <v>46</v>
      </c>
      <c r="H12" s="35" t="s">
        <v>46</v>
      </c>
      <c r="I12" s="35" t="s">
        <v>46</v>
      </c>
      <c r="J12" s="35" t="s">
        <v>46</v>
      </c>
      <c r="K12" s="35" t="s">
        <v>170</v>
      </c>
      <c r="L12" s="47" t="str">
        <f>[17]町田市!$V$32</f>
        <v>－</v>
      </c>
      <c r="M12" s="20"/>
      <c r="N12" s="20"/>
      <c r="O12" s="22" t="s">
        <v>27</v>
      </c>
      <c r="P12" s="35" t="s">
        <v>46</v>
      </c>
      <c r="Q12" s="35" t="s">
        <v>46</v>
      </c>
      <c r="R12" s="35" t="s">
        <v>46</v>
      </c>
      <c r="S12" s="35" t="s">
        <v>46</v>
      </c>
      <c r="T12" s="35" t="s">
        <v>46</v>
      </c>
      <c r="U12" s="35" t="s">
        <v>46</v>
      </c>
      <c r="V12" s="35" t="s">
        <v>46</v>
      </c>
      <c r="W12" s="35" t="s">
        <v>46</v>
      </c>
      <c r="X12" s="35" t="s">
        <v>170</v>
      </c>
      <c r="Y12" s="48" t="str">
        <f>[18]檜原村!$V$32</f>
        <v>－</v>
      </c>
      <c r="Z12" s="20"/>
      <c r="AA12" s="20"/>
    </row>
    <row r="13" spans="2:27" s="16" customFormat="1" ht="20.100000000000001" customHeight="1" x14ac:dyDescent="0.15">
      <c r="B13" s="22" t="s">
        <v>9</v>
      </c>
      <c r="C13" s="35" t="s">
        <v>63</v>
      </c>
      <c r="D13" s="35" t="s">
        <v>61</v>
      </c>
      <c r="E13" s="35" t="s">
        <v>99</v>
      </c>
      <c r="F13" s="35" t="s">
        <v>113</v>
      </c>
      <c r="G13" s="35" t="s">
        <v>125</v>
      </c>
      <c r="H13" s="35" t="s">
        <v>136</v>
      </c>
      <c r="I13" s="35" t="s">
        <v>128</v>
      </c>
      <c r="J13" s="32" t="s">
        <v>162</v>
      </c>
      <c r="K13" s="37" t="s">
        <v>170</v>
      </c>
      <c r="L13" s="47" t="str">
        <f>[19]小金井市!$V$32</f>
        <v>－</v>
      </c>
      <c r="M13" s="20"/>
      <c r="N13" s="20"/>
      <c r="O13" s="22" t="s">
        <v>28</v>
      </c>
      <c r="P13" s="35" t="s">
        <v>46</v>
      </c>
      <c r="Q13" s="35" t="s">
        <v>92</v>
      </c>
      <c r="R13" s="35" t="s">
        <v>107</v>
      </c>
      <c r="S13" s="35" t="s">
        <v>46</v>
      </c>
      <c r="T13" s="35" t="s">
        <v>46</v>
      </c>
      <c r="U13" s="35" t="s">
        <v>46</v>
      </c>
      <c r="V13" s="35" t="s">
        <v>46</v>
      </c>
      <c r="W13" s="35" t="s">
        <v>46</v>
      </c>
      <c r="X13" s="40" t="s">
        <v>170</v>
      </c>
      <c r="Y13" s="48" t="str">
        <f>[20]奥多摩町!$V$32</f>
        <v>－</v>
      </c>
      <c r="Z13" s="20"/>
      <c r="AA13" s="20"/>
    </row>
    <row r="14" spans="2:27" s="16" customFormat="1" ht="20.100000000000001" customHeight="1" x14ac:dyDescent="0.15">
      <c r="B14" s="22" t="s">
        <v>10</v>
      </c>
      <c r="C14" s="35" t="s">
        <v>46</v>
      </c>
      <c r="D14" s="35" t="s">
        <v>46</v>
      </c>
      <c r="E14" s="35" t="s">
        <v>46</v>
      </c>
      <c r="F14" s="35" t="s">
        <v>46</v>
      </c>
      <c r="G14" s="35" t="s">
        <v>46</v>
      </c>
      <c r="H14" s="35" t="s">
        <v>46</v>
      </c>
      <c r="I14" s="35" t="s">
        <v>46</v>
      </c>
      <c r="J14" s="35" t="s">
        <v>46</v>
      </c>
      <c r="K14" s="35" t="s">
        <v>170</v>
      </c>
      <c r="L14" s="47" t="str">
        <f>[21]小平市!$V$32</f>
        <v>－</v>
      </c>
      <c r="M14" s="20"/>
      <c r="N14" s="20"/>
      <c r="O14" s="22" t="s">
        <v>29</v>
      </c>
      <c r="P14" s="35" t="s">
        <v>74</v>
      </c>
      <c r="Q14" s="35" t="s">
        <v>93</v>
      </c>
      <c r="R14" s="35" t="s">
        <v>108</v>
      </c>
      <c r="S14" s="35" t="s">
        <v>71</v>
      </c>
      <c r="T14" s="35" t="s">
        <v>132</v>
      </c>
      <c r="U14" s="35" t="s">
        <v>144</v>
      </c>
      <c r="V14" s="35" t="s">
        <v>156</v>
      </c>
      <c r="W14" s="35" t="s">
        <v>168</v>
      </c>
      <c r="X14" s="37" t="s">
        <v>175</v>
      </c>
      <c r="Y14" s="48" t="str">
        <f>[22]大島町!$V$32</f>
        <v>95.2</v>
      </c>
      <c r="Z14" s="20"/>
      <c r="AA14" s="20"/>
    </row>
    <row r="15" spans="2:27" s="16" customFormat="1" ht="20.100000000000001" customHeight="1" x14ac:dyDescent="0.15">
      <c r="B15" s="22" t="s">
        <v>11</v>
      </c>
      <c r="C15" s="35" t="s">
        <v>64</v>
      </c>
      <c r="D15" s="35" t="s">
        <v>84</v>
      </c>
      <c r="E15" s="35" t="s">
        <v>48</v>
      </c>
      <c r="F15" s="35" t="s">
        <v>114</v>
      </c>
      <c r="G15" s="35" t="s">
        <v>126</v>
      </c>
      <c r="H15" s="35" t="s">
        <v>137</v>
      </c>
      <c r="I15" s="35" t="s">
        <v>148</v>
      </c>
      <c r="J15" s="32" t="s">
        <v>73</v>
      </c>
      <c r="K15" s="37" t="s">
        <v>162</v>
      </c>
      <c r="L15" s="48" t="str">
        <f>[23]日野市!$V$32</f>
        <v>－</v>
      </c>
      <c r="M15" s="20"/>
      <c r="N15" s="20"/>
      <c r="O15" s="22" t="s">
        <v>30</v>
      </c>
      <c r="P15" s="35" t="s">
        <v>46</v>
      </c>
      <c r="Q15" s="35" t="s">
        <v>46</v>
      </c>
      <c r="R15" s="35" t="s">
        <v>46</v>
      </c>
      <c r="S15" s="35" t="s">
        <v>46</v>
      </c>
      <c r="T15" s="35" t="s">
        <v>46</v>
      </c>
      <c r="U15" s="35" t="s">
        <v>46</v>
      </c>
      <c r="V15" s="35" t="s">
        <v>46</v>
      </c>
      <c r="W15" s="35" t="s">
        <v>46</v>
      </c>
      <c r="X15" s="37" t="s">
        <v>170</v>
      </c>
      <c r="Y15" s="48" t="str">
        <f>[24]利島村!$V$32</f>
        <v>－</v>
      </c>
      <c r="Z15" s="20"/>
      <c r="AA15" s="20"/>
    </row>
    <row r="16" spans="2:27" s="16" customFormat="1" ht="20.100000000000001" customHeight="1" x14ac:dyDescent="0.15">
      <c r="B16" s="22" t="s">
        <v>12</v>
      </c>
      <c r="C16" s="35" t="s">
        <v>65</v>
      </c>
      <c r="D16" s="35" t="s">
        <v>85</v>
      </c>
      <c r="E16" s="35" t="s">
        <v>100</v>
      </c>
      <c r="F16" s="35" t="s">
        <v>115</v>
      </c>
      <c r="G16" s="35" t="s">
        <v>127</v>
      </c>
      <c r="H16" s="35" t="s">
        <v>138</v>
      </c>
      <c r="I16" s="35" t="s">
        <v>149</v>
      </c>
      <c r="J16" s="32" t="s">
        <v>46</v>
      </c>
      <c r="K16" s="37" t="s">
        <v>170</v>
      </c>
      <c r="L16" s="48" t="str">
        <f>[25]東村山市!$V$32</f>
        <v>－</v>
      </c>
      <c r="M16" s="20"/>
      <c r="N16" s="20"/>
      <c r="O16" s="22" t="s">
        <v>31</v>
      </c>
      <c r="P16" s="35" t="s">
        <v>46</v>
      </c>
      <c r="Q16" s="35" t="s">
        <v>46</v>
      </c>
      <c r="R16" s="35" t="s">
        <v>46</v>
      </c>
      <c r="S16" s="35" t="s">
        <v>46</v>
      </c>
      <c r="T16" s="35" t="s">
        <v>46</v>
      </c>
      <c r="U16" s="35" t="s">
        <v>46</v>
      </c>
      <c r="V16" s="35" t="s">
        <v>46</v>
      </c>
      <c r="W16" s="35" t="s">
        <v>46</v>
      </c>
      <c r="X16" s="37" t="s">
        <v>170</v>
      </c>
      <c r="Y16" s="48" t="str">
        <f>[26]新島村!$V$32</f>
        <v>－</v>
      </c>
      <c r="Z16" s="20"/>
      <c r="AA16" s="20"/>
    </row>
    <row r="17" spans="2:27" s="16" customFormat="1" ht="20.100000000000001" customHeight="1" x14ac:dyDescent="0.15">
      <c r="B17" s="22" t="s">
        <v>13</v>
      </c>
      <c r="C17" s="35" t="s">
        <v>46</v>
      </c>
      <c r="D17" s="35" t="s">
        <v>46</v>
      </c>
      <c r="E17" s="35" t="s">
        <v>46</v>
      </c>
      <c r="F17" s="35" t="s">
        <v>46</v>
      </c>
      <c r="G17" s="35" t="s">
        <v>46</v>
      </c>
      <c r="H17" s="35" t="s">
        <v>46</v>
      </c>
      <c r="I17" s="35" t="s">
        <v>150</v>
      </c>
      <c r="J17" s="32" t="s">
        <v>46</v>
      </c>
      <c r="K17" s="37" t="s">
        <v>171</v>
      </c>
      <c r="L17" s="48" t="str">
        <f>[27]国分寺市!$V$32</f>
        <v>7.8</v>
      </c>
      <c r="M17" s="20"/>
      <c r="N17" s="20"/>
      <c r="O17" s="22" t="s">
        <v>32</v>
      </c>
      <c r="P17" s="35" t="s">
        <v>46</v>
      </c>
      <c r="Q17" s="35" t="s">
        <v>46</v>
      </c>
      <c r="R17" s="35" t="s">
        <v>46</v>
      </c>
      <c r="S17" s="35" t="s">
        <v>46</v>
      </c>
      <c r="T17" s="35" t="s">
        <v>46</v>
      </c>
      <c r="U17" s="35" t="s">
        <v>46</v>
      </c>
      <c r="V17" s="35" t="s">
        <v>46</v>
      </c>
      <c r="W17" s="35" t="s">
        <v>46</v>
      </c>
      <c r="X17" s="40" t="s">
        <v>170</v>
      </c>
      <c r="Y17" s="48" t="str">
        <f>[28]神津島村!$V$32</f>
        <v>－</v>
      </c>
      <c r="Z17" s="20"/>
      <c r="AA17" s="20"/>
    </row>
    <row r="18" spans="2:27" s="16" customFormat="1" ht="20.100000000000001" customHeight="1" x14ac:dyDescent="0.15">
      <c r="B18" s="22" t="s">
        <v>14</v>
      </c>
      <c r="C18" s="35" t="s">
        <v>46</v>
      </c>
      <c r="D18" s="35" t="s">
        <v>46</v>
      </c>
      <c r="E18" s="35" t="s">
        <v>46</v>
      </c>
      <c r="F18" s="35" t="s">
        <v>46</v>
      </c>
      <c r="G18" s="35" t="s">
        <v>46</v>
      </c>
      <c r="H18" s="35" t="s">
        <v>46</v>
      </c>
      <c r="I18" s="35" t="s">
        <v>46</v>
      </c>
      <c r="J18" s="32" t="s">
        <v>46</v>
      </c>
      <c r="K18" s="37" t="s">
        <v>170</v>
      </c>
      <c r="L18" s="48" t="str">
        <f>[29]国立市!$V$32</f>
        <v>－</v>
      </c>
      <c r="M18" s="20"/>
      <c r="N18" s="20"/>
      <c r="O18" s="22" t="s">
        <v>33</v>
      </c>
      <c r="P18" s="35" t="s">
        <v>46</v>
      </c>
      <c r="Q18" s="35" t="s">
        <v>46</v>
      </c>
      <c r="R18" s="35" t="s">
        <v>46</v>
      </c>
      <c r="S18" s="35" t="s">
        <v>46</v>
      </c>
      <c r="T18" s="35" t="s">
        <v>46</v>
      </c>
      <c r="U18" s="35" t="s">
        <v>46</v>
      </c>
      <c r="V18" s="35" t="s">
        <v>46</v>
      </c>
      <c r="W18" s="35" t="s">
        <v>46</v>
      </c>
      <c r="X18" s="37" t="s">
        <v>170</v>
      </c>
      <c r="Y18" s="48" t="str">
        <f>[30]三宅村!$V$32</f>
        <v>－</v>
      </c>
      <c r="Z18" s="20"/>
      <c r="AA18" s="20"/>
    </row>
    <row r="19" spans="2:27" s="16" customFormat="1" ht="20.100000000000001" customHeight="1" x14ac:dyDescent="0.15">
      <c r="B19" s="22" t="s">
        <v>15</v>
      </c>
      <c r="C19" s="35" t="s">
        <v>46</v>
      </c>
      <c r="D19" s="35" t="s">
        <v>46</v>
      </c>
      <c r="E19" s="35" t="s">
        <v>46</v>
      </c>
      <c r="F19" s="35" t="s">
        <v>46</v>
      </c>
      <c r="G19" s="35" t="s">
        <v>46</v>
      </c>
      <c r="H19" s="35" t="s">
        <v>46</v>
      </c>
      <c r="I19" s="35" t="s">
        <v>46</v>
      </c>
      <c r="J19" s="35" t="s">
        <v>46</v>
      </c>
      <c r="K19" s="35" t="s">
        <v>170</v>
      </c>
      <c r="L19" s="48" t="str">
        <f>[31]福生市!$V$32</f>
        <v>－</v>
      </c>
      <c r="M19" s="20"/>
      <c r="N19" s="20"/>
      <c r="O19" s="22" t="s">
        <v>34</v>
      </c>
      <c r="P19" s="35" t="s">
        <v>46</v>
      </c>
      <c r="Q19" s="35" t="s">
        <v>46</v>
      </c>
      <c r="R19" s="35" t="s">
        <v>46</v>
      </c>
      <c r="S19" s="35" t="s">
        <v>46</v>
      </c>
      <c r="T19" s="35" t="s">
        <v>46</v>
      </c>
      <c r="U19" s="35" t="s">
        <v>46</v>
      </c>
      <c r="V19" s="35" t="s">
        <v>46</v>
      </c>
      <c r="W19" s="35" t="s">
        <v>46</v>
      </c>
      <c r="X19" s="37" t="s">
        <v>170</v>
      </c>
      <c r="Y19" s="48" t="str">
        <f>[32]御蔵島村!$V$32</f>
        <v>－</v>
      </c>
      <c r="Z19" s="20"/>
      <c r="AA19" s="20"/>
    </row>
    <row r="20" spans="2:27" s="16" customFormat="1" ht="20.100000000000001" customHeight="1" x14ac:dyDescent="0.15">
      <c r="B20" s="22" t="s">
        <v>16</v>
      </c>
      <c r="C20" s="35" t="s">
        <v>67</v>
      </c>
      <c r="D20" s="35" t="s">
        <v>86</v>
      </c>
      <c r="E20" s="35" t="s">
        <v>101</v>
      </c>
      <c r="F20" s="35" t="s">
        <v>116</v>
      </c>
      <c r="G20" s="35" t="s">
        <v>128</v>
      </c>
      <c r="H20" s="35" t="s">
        <v>139</v>
      </c>
      <c r="I20" s="35" t="s">
        <v>151</v>
      </c>
      <c r="J20" s="32" t="s">
        <v>163</v>
      </c>
      <c r="K20" s="37" t="s">
        <v>170</v>
      </c>
      <c r="L20" s="48" t="str">
        <f>[33]狛江市!$V$32</f>
        <v>－</v>
      </c>
      <c r="M20" s="20"/>
      <c r="N20" s="20"/>
      <c r="O20" s="22" t="s">
        <v>35</v>
      </c>
      <c r="P20" s="35" t="s">
        <v>76</v>
      </c>
      <c r="Q20" s="35" t="s">
        <v>94</v>
      </c>
      <c r="R20" s="35" t="s">
        <v>109</v>
      </c>
      <c r="S20" s="35" t="s">
        <v>121</v>
      </c>
      <c r="T20" s="35" t="s">
        <v>133</v>
      </c>
      <c r="U20" s="35" t="s">
        <v>145</v>
      </c>
      <c r="V20" s="35" t="s">
        <v>157</v>
      </c>
      <c r="W20" s="35" t="s">
        <v>46</v>
      </c>
      <c r="X20" s="40" t="s">
        <v>170</v>
      </c>
      <c r="Y20" s="48" t="str">
        <f>[34]八丈町!$V$32</f>
        <v>－</v>
      </c>
      <c r="Z20" s="20"/>
      <c r="AA20" s="20"/>
    </row>
    <row r="21" spans="2:27" s="16" customFormat="1" ht="20.100000000000001" customHeight="1" x14ac:dyDescent="0.15">
      <c r="B21" s="22" t="s">
        <v>17</v>
      </c>
      <c r="C21" s="35" t="s">
        <v>46</v>
      </c>
      <c r="D21" s="35" t="s">
        <v>46</v>
      </c>
      <c r="E21" s="35" t="s">
        <v>46</v>
      </c>
      <c r="F21" s="35" t="s">
        <v>46</v>
      </c>
      <c r="G21" s="35" t="s">
        <v>46</v>
      </c>
      <c r="H21" s="35" t="s">
        <v>46</v>
      </c>
      <c r="I21" s="35" t="s">
        <v>46</v>
      </c>
      <c r="J21" s="35" t="s">
        <v>46</v>
      </c>
      <c r="K21" s="35" t="s">
        <v>170</v>
      </c>
      <c r="L21" s="48" t="str">
        <f>[35]東大和市!$V$32</f>
        <v>－</v>
      </c>
      <c r="M21" s="20"/>
      <c r="N21" s="20"/>
      <c r="O21" s="22" t="s">
        <v>36</v>
      </c>
      <c r="P21" s="35" t="s">
        <v>46</v>
      </c>
      <c r="Q21" s="35" t="s">
        <v>46</v>
      </c>
      <c r="R21" s="35" t="s">
        <v>46</v>
      </c>
      <c r="S21" s="35" t="s">
        <v>46</v>
      </c>
      <c r="T21" s="35" t="s">
        <v>46</v>
      </c>
      <c r="U21" s="35" t="s">
        <v>46</v>
      </c>
      <c r="V21" s="35" t="s">
        <v>46</v>
      </c>
      <c r="W21" s="35" t="s">
        <v>46</v>
      </c>
      <c r="X21" s="37" t="s">
        <v>170</v>
      </c>
      <c r="Y21" s="48" t="str">
        <f>[36]青ケ島村!$V$32</f>
        <v>－</v>
      </c>
      <c r="Z21" s="20"/>
      <c r="AA21" s="20"/>
    </row>
    <row r="22" spans="2:27" s="16" customFormat="1" ht="20.100000000000001" customHeight="1" thickBot="1" x14ac:dyDescent="0.2">
      <c r="B22" s="23" t="s">
        <v>18</v>
      </c>
      <c r="C22" s="35" t="s">
        <v>68</v>
      </c>
      <c r="D22" s="35" t="s">
        <v>87</v>
      </c>
      <c r="E22" s="35" t="s">
        <v>102</v>
      </c>
      <c r="F22" s="35" t="s">
        <v>64</v>
      </c>
      <c r="G22" s="35" t="s">
        <v>65</v>
      </c>
      <c r="H22" s="35" t="s">
        <v>140</v>
      </c>
      <c r="I22" s="35" t="s">
        <v>152</v>
      </c>
      <c r="J22" s="33" t="s">
        <v>164</v>
      </c>
      <c r="K22" s="37" t="s">
        <v>172</v>
      </c>
      <c r="L22" s="48" t="str">
        <f>[37]清瀬市!$V$32</f>
        <v>36.3</v>
      </c>
      <c r="M22" s="20"/>
      <c r="N22" s="20"/>
      <c r="O22" s="24" t="s">
        <v>37</v>
      </c>
      <c r="P22" s="36" t="s">
        <v>46</v>
      </c>
      <c r="Q22" s="36" t="s">
        <v>46</v>
      </c>
      <c r="R22" s="36" t="s">
        <v>46</v>
      </c>
      <c r="S22" s="36" t="s">
        <v>46</v>
      </c>
      <c r="T22" s="36" t="s">
        <v>46</v>
      </c>
      <c r="U22" s="36" t="s">
        <v>46</v>
      </c>
      <c r="V22" s="36" t="s">
        <v>46</v>
      </c>
      <c r="W22" s="36" t="s">
        <v>46</v>
      </c>
      <c r="X22" s="38" t="s">
        <v>170</v>
      </c>
      <c r="Y22" s="49" t="str">
        <f>[38]小笠原村!$V$32</f>
        <v>－</v>
      </c>
      <c r="Z22" s="20"/>
      <c r="AA22" s="20"/>
    </row>
    <row r="23" spans="2:27" s="16" customFormat="1" ht="20.100000000000001" customHeight="1" thickBot="1" x14ac:dyDescent="0.2">
      <c r="B23" s="24" t="s">
        <v>19</v>
      </c>
      <c r="C23" s="36" t="s">
        <v>69</v>
      </c>
      <c r="D23" s="36" t="s">
        <v>49</v>
      </c>
      <c r="E23" s="36" t="s">
        <v>75</v>
      </c>
      <c r="F23" s="36" t="s">
        <v>46</v>
      </c>
      <c r="G23" s="36" t="s">
        <v>46</v>
      </c>
      <c r="H23" s="36" t="s">
        <v>46</v>
      </c>
      <c r="I23" s="36" t="s">
        <v>46</v>
      </c>
      <c r="J23" s="34" t="s">
        <v>46</v>
      </c>
      <c r="K23" s="38" t="s">
        <v>170</v>
      </c>
      <c r="L23" s="49" t="str">
        <f>[39]東久留米市!$V$32</f>
        <v>－</v>
      </c>
      <c r="M23" s="20"/>
      <c r="N23" s="20"/>
    </row>
    <row r="24" spans="2:27" s="16" customFormat="1" x14ac:dyDescent="0.15">
      <c r="B24" s="25" t="s">
        <v>96</v>
      </c>
      <c r="C24" s="25"/>
      <c r="D24" s="25"/>
      <c r="E24" s="25"/>
      <c r="F24" s="25"/>
      <c r="G24" s="25"/>
      <c r="H24" s="25"/>
      <c r="I24" s="25"/>
      <c r="J24" s="25"/>
      <c r="K24" s="25"/>
      <c r="L24" s="1"/>
      <c r="M24" s="20"/>
      <c r="N24" s="20"/>
      <c r="S24" s="20"/>
      <c r="T24" s="20"/>
    </row>
    <row r="25" spans="2:27" s="16" customFormat="1" ht="13.5" customHeight="1" x14ac:dyDescent="0.15">
      <c r="K25" s="1"/>
      <c r="Q25" s="26"/>
    </row>
    <row r="26" spans="2:27" s="16" customFormat="1" ht="20.100000000000001" customHeight="1" x14ac:dyDescent="0.15">
      <c r="L26" s="1"/>
    </row>
    <row r="27" spans="2:27" ht="20.100000000000001" customHeight="1" x14ac:dyDescent="0.15"/>
    <row r="28" spans="2:27" ht="20.100000000000001" customHeight="1" x14ac:dyDescent="0.15"/>
    <row r="29" spans="2:27" ht="20.100000000000001" customHeight="1" x14ac:dyDescent="0.15"/>
    <row r="30" spans="2:27" ht="20.100000000000001" customHeight="1" x14ac:dyDescent="0.15"/>
    <row r="31" spans="2:27" ht="20.100000000000001" customHeight="1" x14ac:dyDescent="0.15"/>
    <row r="32" spans="2:27" ht="20.100000000000001" customHeight="1" x14ac:dyDescent="0.15"/>
    <row r="33" ht="20.100000000000001" customHeight="1" x14ac:dyDescent="0.15"/>
    <row r="34" ht="20.100000000000001" customHeight="1" x14ac:dyDescent="0.15"/>
    <row r="35" ht="20.100000000000001" customHeight="1" x14ac:dyDescent="0.15"/>
  </sheetData>
  <phoneticPr fontId="2"/>
  <pageMargins left="0.74803149606299213" right="0.74803149606299213" top="0.98425196850393704" bottom="0.98425196850393704" header="0.51181102362204722" footer="0.31496062992125984"/>
  <pageSetup paperSize="9" firstPageNumber="31" orientation="landscape" useFirstPageNumber="1" r:id="rId1"/>
  <headerFooter alignWithMargins="0"/>
  <colBreaks count="1" manualBreakCount="1">
    <brk id="13"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将来負担比率説明</vt:lpstr>
      <vt:lpstr>将来負担比率</vt:lpstr>
      <vt:lpstr>将来負担比率!Print_Area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t_Kuki</cp:lastModifiedBy>
  <cp:lastPrinted>2024-02-20T04:48:43Z</cp:lastPrinted>
  <dcterms:created xsi:type="dcterms:W3CDTF">2002-02-22T07:24:43Z</dcterms:created>
  <dcterms:modified xsi:type="dcterms:W3CDTF">2024-02-20T04:48:48Z</dcterms:modified>
</cp:coreProperties>
</file>