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0B522E80-1BA2-4ABE-8425-C44B3DDC1F20}" xr6:coauthVersionLast="47" xr6:coauthVersionMax="47" xr10:uidLastSave="{00000000-0000-0000-0000-000000000000}"/>
  <bookViews>
    <workbookView xWindow="-120" yWindow="-120" windowWidth="20730" windowHeight="11160" xr2:uid="{00000000-000D-0000-FFFF-FFFF00000000}"/>
  </bookViews>
  <sheets>
    <sheet name="実質公債費比率説明" sheetId="6" r:id="rId1"/>
    <sheet name="実質公債費比率"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2" i="1" l="1"/>
  <c r="Y21" i="1"/>
  <c r="Y20" i="1"/>
  <c r="Y19" i="1"/>
  <c r="Y18" i="1"/>
  <c r="Y17" i="1"/>
  <c r="Y16" i="1"/>
  <c r="Y15" i="1"/>
  <c r="Y14" i="1"/>
  <c r="Y13" i="1"/>
  <c r="Y12" i="1"/>
  <c r="Y11" i="1"/>
  <c r="Y10" i="1"/>
  <c r="Y9" i="1"/>
  <c r="Y8" i="1"/>
  <c r="Y7" i="1"/>
  <c r="Y6" i="1"/>
  <c r="Y5" i="1"/>
  <c r="Y4" i="1"/>
  <c r="L23" i="1"/>
  <c r="L22" i="1"/>
  <c r="L21" i="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<sst xmlns="http://schemas.openxmlformats.org/spreadsheetml/2006/main" count="88" uniqueCount="67">
  <si>
    <t>八王子市</t>
    <rPh sb="0" eb="4">
      <t>ハチオウジシ</t>
    </rPh>
    <phoneticPr fontId="2"/>
  </si>
  <si>
    <t>立川市</t>
    <rPh sb="0" eb="3">
      <t>タチカワシ</t>
    </rPh>
    <phoneticPr fontId="2"/>
  </si>
  <si>
    <t>武蔵野市</t>
    <rPh sb="0" eb="4">
      <t>ムサシノシ</t>
    </rPh>
    <phoneticPr fontId="2"/>
  </si>
  <si>
    <t>三鷹市</t>
    <rPh sb="0" eb="3">
      <t>ミタカシ</t>
    </rPh>
    <phoneticPr fontId="2"/>
  </si>
  <si>
    <t>青梅市</t>
    <rPh sb="0" eb="3">
      <t>オウメシ</t>
    </rPh>
    <phoneticPr fontId="2"/>
  </si>
  <si>
    <t>府中市</t>
    <rPh sb="0" eb="3">
      <t>フチュウシ</t>
    </rPh>
    <phoneticPr fontId="2"/>
  </si>
  <si>
    <t>昭島市</t>
    <rPh sb="0" eb="3">
      <t>アキシマシ</t>
    </rPh>
    <phoneticPr fontId="2"/>
  </si>
  <si>
    <t>調布市</t>
    <rPh sb="0" eb="3">
      <t>チョウフシ</t>
    </rPh>
    <phoneticPr fontId="2"/>
  </si>
  <si>
    <t>小金井市</t>
    <rPh sb="0" eb="4">
      <t>コガネイシ</t>
    </rPh>
    <phoneticPr fontId="2"/>
  </si>
  <si>
    <t>小平市</t>
    <rPh sb="0" eb="3">
      <t>コダイラシ</t>
    </rPh>
    <phoneticPr fontId="2"/>
  </si>
  <si>
    <t>日野市</t>
    <rPh sb="0" eb="3">
      <t>ヒノシ</t>
    </rPh>
    <phoneticPr fontId="2"/>
  </si>
  <si>
    <t>東村山市</t>
    <rPh sb="0" eb="4">
      <t>ヒガシムラヤマシ</t>
    </rPh>
    <phoneticPr fontId="2"/>
  </si>
  <si>
    <t>国分寺市</t>
    <rPh sb="0" eb="4">
      <t>コクブンジシ</t>
    </rPh>
    <phoneticPr fontId="2"/>
  </si>
  <si>
    <t>国立市</t>
    <rPh sb="0" eb="3">
      <t>クニタチシ</t>
    </rPh>
    <phoneticPr fontId="2"/>
  </si>
  <si>
    <t>福生市</t>
    <rPh sb="0" eb="3">
      <t>フッサシ</t>
    </rPh>
    <phoneticPr fontId="2"/>
  </si>
  <si>
    <t>狛江市</t>
    <rPh sb="0" eb="3">
      <t>コマエシ</t>
    </rPh>
    <phoneticPr fontId="2"/>
  </si>
  <si>
    <t>東大和市</t>
    <rPh sb="0" eb="4">
      <t>ヒガシヤマトシ</t>
    </rPh>
    <phoneticPr fontId="2"/>
  </si>
  <si>
    <t>清瀬市</t>
    <rPh sb="0" eb="3">
      <t>キヨセシ</t>
    </rPh>
    <phoneticPr fontId="2"/>
  </si>
  <si>
    <t>東久留米市</t>
    <rPh sb="0" eb="5">
      <t>ヒガシクルメシ</t>
    </rPh>
    <phoneticPr fontId="2"/>
  </si>
  <si>
    <t>武蔵村山市</t>
    <rPh sb="0" eb="5">
      <t>ムサシムラヤマシ</t>
    </rPh>
    <phoneticPr fontId="2"/>
  </si>
  <si>
    <t>多摩市</t>
    <rPh sb="0" eb="3">
      <t>タマシ</t>
    </rPh>
    <phoneticPr fontId="2"/>
  </si>
  <si>
    <t>稲城市</t>
    <rPh sb="0" eb="3">
      <t>イナギシ</t>
    </rPh>
    <phoneticPr fontId="2"/>
  </si>
  <si>
    <t>羽村市</t>
    <rPh sb="0" eb="3">
      <t>ハムラシ</t>
    </rPh>
    <phoneticPr fontId="2"/>
  </si>
  <si>
    <t>あきる野市</t>
    <rPh sb="3" eb="5">
      <t>ノシ</t>
    </rPh>
    <phoneticPr fontId="2"/>
  </si>
  <si>
    <t>瑞穂町</t>
    <rPh sb="0" eb="3">
      <t>ミズホマチ</t>
    </rPh>
    <phoneticPr fontId="2"/>
  </si>
  <si>
    <t>日の出町</t>
    <rPh sb="0" eb="1">
      <t>ヒ</t>
    </rPh>
    <rPh sb="2" eb="4">
      <t>デマチ</t>
    </rPh>
    <phoneticPr fontId="2"/>
  </si>
  <si>
    <t>檜原村</t>
    <rPh sb="0" eb="3">
      <t>ヒノハラムラ</t>
    </rPh>
    <phoneticPr fontId="2"/>
  </si>
  <si>
    <t>奥多摩町</t>
    <rPh sb="0" eb="4">
      <t>オクタママチ</t>
    </rPh>
    <phoneticPr fontId="2"/>
  </si>
  <si>
    <t>大島町</t>
    <rPh sb="0" eb="3">
      <t>オオシママチ</t>
    </rPh>
    <phoneticPr fontId="2"/>
  </si>
  <si>
    <t>利島村</t>
    <rPh sb="0" eb="3">
      <t>トシマムラ</t>
    </rPh>
    <phoneticPr fontId="2"/>
  </si>
  <si>
    <t>新島村</t>
    <rPh sb="0" eb="2">
      <t>ニイジマ</t>
    </rPh>
    <rPh sb="2" eb="3">
      <t>ムラ</t>
    </rPh>
    <phoneticPr fontId="2"/>
  </si>
  <si>
    <t>神津島村</t>
    <rPh sb="0" eb="4">
      <t>コウヅシマムラ</t>
    </rPh>
    <phoneticPr fontId="2"/>
  </si>
  <si>
    <t>三宅村</t>
    <rPh sb="0" eb="2">
      <t>ミヤケ</t>
    </rPh>
    <rPh sb="2" eb="3">
      <t>ムラ</t>
    </rPh>
    <phoneticPr fontId="2"/>
  </si>
  <si>
    <t>御蔵島村</t>
    <rPh sb="0" eb="4">
      <t>ミクラジマムラ</t>
    </rPh>
    <phoneticPr fontId="2"/>
  </si>
  <si>
    <t>八丈町</t>
    <rPh sb="0" eb="3">
      <t>ハチジョウマチ</t>
    </rPh>
    <phoneticPr fontId="2"/>
  </si>
  <si>
    <t>青ヶ島村</t>
    <rPh sb="0" eb="4">
      <t>アオガシマムラ</t>
    </rPh>
    <phoneticPr fontId="2"/>
  </si>
  <si>
    <t>小笠原村</t>
    <rPh sb="0" eb="4">
      <t>オガサワラムラ</t>
    </rPh>
    <phoneticPr fontId="2"/>
  </si>
  <si>
    <t>市町村名</t>
    <rPh sb="0" eb="3">
      <t>シチョウソン</t>
    </rPh>
    <rPh sb="3" eb="4">
      <t>メイ</t>
    </rPh>
    <phoneticPr fontId="2"/>
  </si>
  <si>
    <t>西東京市</t>
    <rPh sb="0" eb="3">
      <t>ニシトウキョウ</t>
    </rPh>
    <rPh sb="3" eb="4">
      <t>シ</t>
    </rPh>
    <phoneticPr fontId="2"/>
  </si>
  <si>
    <t>実質公債費比率</t>
    <rPh sb="0" eb="2">
      <t>ジッシツ</t>
    </rPh>
    <rPh sb="2" eb="4">
      <t>コウサイ</t>
    </rPh>
    <rPh sb="4" eb="5">
      <t>ヒ</t>
    </rPh>
    <rPh sb="5" eb="7">
      <t>ヒリツ</t>
    </rPh>
    <phoneticPr fontId="2"/>
  </si>
  <si>
    <t>市部</t>
    <rPh sb="0" eb="2">
      <t>シブ</t>
    </rPh>
    <phoneticPr fontId="2"/>
  </si>
  <si>
    <t>郡部</t>
    <rPh sb="0" eb="2">
      <t>グンブ</t>
    </rPh>
    <phoneticPr fontId="2"/>
  </si>
  <si>
    <t>島しょ部</t>
    <rPh sb="0" eb="1">
      <t>トウ</t>
    </rPh>
    <rPh sb="3" eb="4">
      <t>ブ</t>
    </rPh>
    <phoneticPr fontId="2"/>
  </si>
  <si>
    <t>　</t>
    <phoneticPr fontId="2"/>
  </si>
  <si>
    <t>町田市</t>
    <rPh sb="0" eb="2">
      <t>マチダ</t>
    </rPh>
    <rPh sb="2" eb="3">
      <t>シ</t>
    </rPh>
    <phoneticPr fontId="2"/>
  </si>
  <si>
    <t>（単位：％）</t>
    <rPh sb="1" eb="3">
      <t>タンイ</t>
    </rPh>
    <phoneticPr fontId="2"/>
  </si>
  <si>
    <t>（地方債の元利償還金＋準元利償還金）－（特定財源＋元利償還金・準元利償還金に係る基準財政需要額算入額）</t>
    <phoneticPr fontId="2"/>
  </si>
  <si>
    <t>×100</t>
    <phoneticPr fontId="2"/>
  </si>
  <si>
    <t>標準財政規模－（元利償還金・準元利償還金に係る基準財政需要額算入額）</t>
    <phoneticPr fontId="2"/>
  </si>
  <si>
    <t>％</t>
    <phoneticPr fontId="2"/>
  </si>
  <si>
    <t xml:space="preserve">
実質公債費比率  ＝
　（３か年平均）</t>
    <rPh sb="1" eb="3">
      <t>ジッシツ</t>
    </rPh>
    <rPh sb="3" eb="5">
      <t>コウサイ</t>
    </rPh>
    <rPh sb="5" eb="6">
      <t>ヒ</t>
    </rPh>
    <rPh sb="6" eb="8">
      <t>ヒリツ</t>
    </rPh>
    <rPh sb="16" eb="17">
      <t>ネン</t>
    </rPh>
    <rPh sb="17" eb="19">
      <t>ヘイキン</t>
    </rPh>
    <phoneticPr fontId="2"/>
  </si>
  <si>
    <t>平成25年度</t>
  </si>
  <si>
    <t>（３）　実質公債費比率</t>
    <rPh sb="4" eb="6">
      <t>ジッシツ</t>
    </rPh>
    <rPh sb="6" eb="8">
      <t>コウサイ</t>
    </rPh>
    <rPh sb="8" eb="9">
      <t>ヒ</t>
    </rPh>
    <rPh sb="9" eb="11">
      <t>ヒリツ</t>
    </rPh>
    <phoneticPr fontId="2"/>
  </si>
  <si>
    <t>平成26年度</t>
  </si>
  <si>
    <t>実質公債費比率（過去３か年分）</t>
    <rPh sb="0" eb="2">
      <t>ジッシツ</t>
    </rPh>
    <rPh sb="2" eb="5">
      <t>コウサイヒ</t>
    </rPh>
    <rPh sb="5" eb="7">
      <t>ヒリツ</t>
    </rPh>
    <phoneticPr fontId="2"/>
  </si>
  <si>
    <t>平成27年度</t>
  </si>
  <si>
    <t>平成28年度</t>
  </si>
  <si>
    <t>平成29年度</t>
  </si>
  <si>
    <t>平成30年度</t>
  </si>
  <si>
    <t>平成31・令和元年度</t>
  </si>
  <si>
    <t>令和２年度</t>
    <rPh sb="0" eb="2">
      <t>レイワ</t>
    </rPh>
    <rPh sb="3" eb="5">
      <t>ネンド</t>
    </rPh>
    <phoneticPr fontId="2"/>
  </si>
  <si>
    <t>令和２年度</t>
  </si>
  <si>
    <t>令和３年度</t>
    <rPh sb="0" eb="2">
      <t>レイワ</t>
    </rPh>
    <rPh sb="3" eb="5">
      <t>ネンド</t>
    </rPh>
    <phoneticPr fontId="2"/>
  </si>
  <si>
    <t>令和３年度</t>
  </si>
  <si>
    <t>令和４年度</t>
    <phoneticPr fontId="2"/>
  </si>
  <si>
    <t>令和４年度</t>
    <rPh sb="0" eb="2">
      <t>レイワ</t>
    </rPh>
    <rPh sb="3" eb="5">
      <t>ネンド</t>
    </rPh>
    <phoneticPr fontId="2"/>
  </si>
  <si>
    <t>　一般会計等が負担する元利償還金及び準元利償還金の標準財政規模に対する比率である。
　算出方法は異なるが、地方債協議制度への移行に伴い平成17年度に新たに導入された指標でもある。毎年度経常的に収入される財源のうち、公債費や公営企業債に対する繰出金などの公債費に準ずるものを含めた実質的な公債費相当額（普通交付税で措置されるものを除く。）に充当されたものの占める割合をいう。
　早期健全化基準は地方債協議・許可制度において一般単独事業の許可が制限される基準であった25％、財政再生基準は同制度において公共事業等の許可が制限される基準であった35％とされている。
　なお、市部、郡部、島しょ部いずれにおいても、早期健全化基準以上及び財政再生基準以上となるエリアはなかった。</t>
    <rPh sb="193" eb="195">
      <t>キジュン</t>
    </rPh>
    <rPh sb="196" eb="198">
      <t>チホウ</t>
    </rPh>
    <rPh sb="198" eb="199">
      <t>サイ</t>
    </rPh>
    <rPh sb="199" eb="201">
      <t>キョウギ</t>
    </rPh>
    <rPh sb="202" eb="204">
      <t>キョカ</t>
    </rPh>
    <rPh sb="204" eb="206">
      <t>セイド</t>
    </rPh>
    <rPh sb="210" eb="212">
      <t>イッパン</t>
    </rPh>
    <rPh sb="212" eb="214">
      <t>タンドク</t>
    </rPh>
    <rPh sb="214" eb="216">
      <t>ジギョウ</t>
    </rPh>
    <rPh sb="217" eb="219">
      <t>キョカ</t>
    </rPh>
    <rPh sb="220" eb="222">
      <t>セイゲン</t>
    </rPh>
    <rPh sb="225" eb="227">
      <t>キジュン</t>
    </rPh>
    <rPh sb="232" eb="233">
      <t>オウ</t>
    </rPh>
    <rPh sb="242" eb="245">
      <t>ドウセイド</t>
    </rPh>
    <rPh sb="249" eb="251">
      <t>コウキョウ</t>
    </rPh>
    <rPh sb="251" eb="253">
      <t>ジギョウ</t>
    </rPh>
    <rPh sb="253" eb="254">
      <t>ナド</t>
    </rPh>
    <rPh sb="255" eb="257">
      <t>キョカ</t>
    </rPh>
    <rPh sb="258" eb="260">
      <t>セイゲン</t>
    </rPh>
    <rPh sb="263" eb="265">
      <t>キジュン</t>
    </rPh>
    <rPh sb="306" eb="311">
      <t>ソウキケンゼンカ</t>
    </rPh>
    <rPh sb="311" eb="313">
      <t>キジュン</t>
    </rPh>
    <rPh sb="313" eb="315">
      <t>イジョウ</t>
    </rPh>
    <rPh sb="315" eb="316">
      <t>オヨ</t>
    </rPh>
    <rPh sb="317" eb="319">
      <t>ザイセイ</t>
    </rPh>
    <rPh sb="319" eb="321">
      <t>サイセイ</t>
    </rPh>
    <rPh sb="321" eb="323">
      <t>キジュン</t>
    </rPh>
    <rPh sb="323" eb="32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</si>
</sst>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Red]\(0.000\)"/>
    <numFmt numFmtId="177" formatCode="0.0_ "/>
    <numFmt numFmtId="178" formatCode="0.0;&quot;△ &quot;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8"/>
      <name val="ＭＳ Ｐ明朝"/>
      <family val="1"/>
      <charset val="128"/>
    </font>
    <font>
      <b/>
      <sz val="11"/>
      <name val="ＭＳ Ｐゴシック"/>
      <family val="3"/>
      <charset val="128"/>
    </font>
    <font>
      <sz val="11"/>
      <color theme="1"/>
      <name val="ＭＳ Ｐ明朝"/>
      <family val="1"/>
      <charset val="128"/>
    </font>
    <font>
      <strike/>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3">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0" xfId="0" applyFont="1"/>
    <xf numFmtId="0" fontId="6" fillId="0" borderId="0" xfId="0" applyFont="1" applyAlignment="1">
      <alignment vertical="top"/>
    </xf>
    <xf numFmtId="0" fontId="6" fillId="0" borderId="6" xfId="0" applyFont="1" applyBorder="1" applyAlignment="1">
      <alignment vertical="top"/>
    </xf>
    <xf numFmtId="0" fontId="5" fillId="0" borderId="0" xfId="0" applyFont="1" applyAlignment="1">
      <alignment vertical="top"/>
    </xf>
    <xf numFmtId="0" fontId="0" fillId="0" borderId="0" xfId="0" applyAlignment="1">
      <alignment vertical="center" wrapText="1"/>
    </xf>
    <xf numFmtId="0" fontId="7" fillId="0" borderId="0" xfId="0" applyFont="1" applyAlignment="1">
      <alignment vertical="center"/>
    </xf>
    <xf numFmtId="0" fontId="0" fillId="0" borderId="8" xfId="0"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9" fillId="0" borderId="0" xfId="0" applyFont="1" applyAlignment="1">
      <alignment horizontal="center" vertical="center"/>
    </xf>
    <xf numFmtId="0" fontId="8" fillId="0" borderId="0" xfId="0" applyFont="1" applyAlignment="1">
      <alignment vertical="center"/>
    </xf>
    <xf numFmtId="176" fontId="3" fillId="0" borderId="0" xfId="0" applyNumberFormat="1" applyFont="1" applyAlignment="1">
      <alignment vertical="center"/>
    </xf>
    <xf numFmtId="178" fontId="3" fillId="0" borderId="14" xfId="0" applyNumberFormat="1"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5" xfId="0" applyNumberFormat="1" applyFont="1" applyBorder="1" applyAlignment="1">
      <alignment horizontal="right" vertical="center"/>
    </xf>
    <xf numFmtId="178" fontId="3" fillId="0" borderId="18" xfId="0" quotePrefix="1" applyNumberFormat="1" applyFont="1" applyBorder="1" applyAlignment="1">
      <alignment horizontal="right" vertical="center"/>
    </xf>
    <xf numFmtId="178" fontId="3" fillId="0" borderId="19" xfId="0" applyNumberFormat="1" applyFont="1" applyBorder="1" applyAlignment="1">
      <alignment horizontal="right" vertical="center"/>
    </xf>
    <xf numFmtId="178" fontId="3" fillId="0" borderId="20" xfId="0" applyNumberFormat="1" applyFont="1" applyBorder="1" applyAlignment="1">
      <alignment horizontal="right" vertical="center"/>
    </xf>
    <xf numFmtId="178" fontId="3" fillId="0" borderId="18" xfId="0" applyNumberFormat="1" applyFont="1" applyBorder="1" applyAlignment="1">
      <alignment horizontal="right" vertical="center"/>
    </xf>
    <xf numFmtId="178" fontId="3" fillId="0" borderId="21" xfId="0" applyNumberFormat="1" applyFont="1" applyBorder="1" applyAlignment="1">
      <alignment horizontal="right" vertical="center"/>
    </xf>
    <xf numFmtId="178" fontId="3" fillId="0" borderId="23"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18" xfId="0" applyNumberFormat="1" applyFont="1" applyBorder="1" applyAlignment="1">
      <alignment horizontal="right" vertical="center" wrapText="1"/>
    </xf>
    <xf numFmtId="178" fontId="3" fillId="2" borderId="18" xfId="0" applyNumberFormat="1" applyFont="1" applyFill="1" applyBorder="1" applyAlignment="1">
      <alignment horizontal="right" vertical="center"/>
    </xf>
    <xf numFmtId="178" fontId="3" fillId="2" borderId="24" xfId="0" applyNumberFormat="1" applyFont="1" applyFill="1" applyBorder="1" applyAlignment="1">
      <alignment horizontal="right" vertical="center"/>
    </xf>
    <xf numFmtId="178" fontId="3" fillId="2" borderId="21" xfId="0" applyNumberFormat="1" applyFont="1" applyFill="1" applyBorder="1" applyAlignment="1">
      <alignment horizontal="right" vertical="center"/>
    </xf>
    <xf numFmtId="0" fontId="1" fillId="0" borderId="0" xfId="0" applyFont="1" applyAlignment="1">
      <alignment horizontal="left" vertical="top" wrapText="1"/>
    </xf>
    <xf numFmtId="0" fontId="0" fillId="0" borderId="0" xfId="0" applyAlignment="1">
      <alignment vertical="top" wrapText="1"/>
    </xf>
    <xf numFmtId="178" fontId="3" fillId="0" borderId="24" xfId="0" applyNumberFormat="1" applyFont="1" applyBorder="1" applyAlignment="1">
      <alignment horizontal="right" vertical="center"/>
    </xf>
    <xf numFmtId="177" fontId="0" fillId="0" borderId="9" xfId="0" applyNumberFormat="1" applyBorder="1" applyAlignment="1">
      <alignment horizontal="right" vertical="center"/>
    </xf>
    <xf numFmtId="178" fontId="3" fillId="0" borderId="8" xfId="0" applyNumberFormat="1" applyFont="1" applyBorder="1" applyAlignment="1">
      <alignment vertical="center"/>
    </xf>
    <xf numFmtId="178" fontId="3" fillId="0" borderId="18" xfId="0" applyNumberFormat="1"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horizontal="center" vertical="center"/>
    </xf>
    <xf numFmtId="178" fontId="3" fillId="0" borderId="31" xfId="0" applyNumberFormat="1" applyFont="1" applyBorder="1" applyAlignment="1">
      <alignment horizontal="right" vertical="center"/>
    </xf>
    <xf numFmtId="178" fontId="3" fillId="0" borderId="8" xfId="0" applyNumberFormat="1" applyFont="1" applyBorder="1" applyAlignment="1">
      <alignment horizontal="right" vertical="center"/>
    </xf>
    <xf numFmtId="178" fontId="3" fillId="0" borderId="8" xfId="0" applyNumberFormat="1" applyFont="1" applyBorder="1" applyAlignment="1">
      <alignment horizontal="right" vertical="center" wrapText="1"/>
    </xf>
    <xf numFmtId="178" fontId="3" fillId="0" borderId="32" xfId="0" applyNumberFormat="1" applyFont="1" applyBorder="1" applyAlignment="1">
      <alignment horizontal="right" vertical="center"/>
    </xf>
    <xf numFmtId="178" fontId="3" fillId="2" borderId="32" xfId="0" applyNumberFormat="1" applyFont="1" applyFill="1" applyBorder="1" applyAlignment="1">
      <alignment horizontal="right" vertical="center"/>
    </xf>
    <xf numFmtId="178" fontId="3" fillId="0" borderId="24" xfId="1" applyNumberFormat="1" applyFont="1" applyFill="1" applyBorder="1" applyAlignment="1">
      <alignment horizontal="right" vertical="center" shrinkToFit="1"/>
    </xf>
    <xf numFmtId="178" fontId="3" fillId="0" borderId="21" xfId="1" applyNumberFormat="1" applyFont="1" applyFill="1" applyBorder="1" applyAlignment="1">
      <alignment horizontal="right" vertical="center" shrinkToFit="1"/>
    </xf>
    <xf numFmtId="178" fontId="3" fillId="0" borderId="29" xfId="1" applyNumberFormat="1" applyFont="1" applyFill="1" applyBorder="1" applyAlignment="1">
      <alignment horizontal="right" vertical="center" shrinkToFit="1"/>
    </xf>
    <xf numFmtId="178" fontId="3" fillId="0" borderId="24" xfId="0" applyNumberFormat="1" applyFont="1" applyBorder="1" applyAlignment="1">
      <alignment horizontal="right"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178" fontId="10" fillId="0" borderId="16" xfId="0" applyNumberFormat="1" applyFont="1" applyBorder="1" applyAlignment="1">
      <alignment horizontal="right" vertical="center"/>
    </xf>
    <xf numFmtId="178" fontId="10" fillId="0" borderId="17" xfId="0" applyNumberFormat="1" applyFont="1" applyBorder="1" applyAlignment="1">
      <alignment horizontal="right" vertical="center"/>
    </xf>
    <xf numFmtId="0" fontId="3" fillId="0" borderId="11" xfId="0" applyFont="1" applyBorder="1" applyAlignment="1">
      <alignment horizontal="center" vertical="center" shrinkToFit="1"/>
    </xf>
    <xf numFmtId="0" fontId="11" fillId="0" borderId="0" xfId="0" applyFont="1" applyAlignment="1">
      <alignment vertical="top" wrapTex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7" fillId="0" borderId="9" xfId="0" applyFont="1" applyBorder="1" applyAlignment="1">
      <alignment vertical="center"/>
    </xf>
    <xf numFmtId="0" fontId="7" fillId="0" borderId="8" xfId="0" applyFont="1" applyBorder="1" applyAlignment="1">
      <alignment vertical="center"/>
    </xf>
    <xf numFmtId="0" fontId="3" fillId="0" borderId="0" xfId="0" applyFont="1" applyAlignment="1">
      <alignment vertical="top" wrapText="1"/>
    </xf>
    <xf numFmtId="0" fontId="0" fillId="0" borderId="0" xfId="0" applyAlignment="1">
      <alignment vertical="top" wrapText="1"/>
    </xf>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6" xfId="0" applyBorder="1" applyAlignment="1">
      <alignment horizontal="right" vertical="center" shrinkToFit="1"/>
    </xf>
    <xf numFmtId="0" fontId="1" fillId="0" borderId="6" xfId="0" applyFont="1" applyBorder="1" applyAlignment="1">
      <alignment horizontal="right" vertical="center" shrinkToFit="1"/>
    </xf>
    <xf numFmtId="0" fontId="0" fillId="0" borderId="22"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theme" Target="theme/theme1.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tyles" Target="style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xlsx" TargetMode="External"/><Relationship Id="rId1" Type="http://schemas.openxmlformats.org/officeDocument/2006/relationships/externalLinkPath" Target="/Users/user06/Desktop/&#36001;&#25919;&#21147;&#65297;&#34892;&#20837;&#12428;/&#37117;HP&#65288;&#24066;&#30010;&#26449;&#65289;&#65291;&#27770;&#31639;&#21454;&#25903;&#12398;&#29366;&#27841;&#65288;23&#21306;&#65289;/1.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5.xlsx" TargetMode="External"/><Relationship Id="rId1" Type="http://schemas.openxmlformats.org/officeDocument/2006/relationships/externalLinkPath" Target="/Users/user06/Desktop/&#36001;&#25919;&#21147;&#65297;&#34892;&#20837;&#12428;/&#37117;HP&#65288;&#24066;&#30010;&#26449;&#65289;&#65291;&#27770;&#31639;&#21454;&#25903;&#12398;&#29366;&#27841;&#65288;23&#21306;&#65289;/25.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6.xlsx" TargetMode="External"/><Relationship Id="rId1" Type="http://schemas.openxmlformats.org/officeDocument/2006/relationships/externalLinkPath" Target="/Users/user06/Desktop/&#36001;&#25919;&#21147;&#65297;&#34892;&#20837;&#12428;/&#37117;HP&#65288;&#24066;&#30010;&#26449;&#65289;&#65291;&#27770;&#31639;&#21454;&#25903;&#12398;&#29366;&#27841;&#65288;23&#21306;&#65289;/6.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6.xlsx" TargetMode="External"/><Relationship Id="rId1" Type="http://schemas.openxmlformats.org/officeDocument/2006/relationships/externalLinkPath" Target="/Users/user06/Desktop/&#36001;&#25919;&#21147;&#65297;&#34892;&#20837;&#12428;/&#37117;HP&#65288;&#24066;&#30010;&#26449;&#65289;&#65291;&#27770;&#31639;&#21454;&#25903;&#12398;&#29366;&#27841;&#65288;23&#21306;&#65289;/26.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7.xlsx" TargetMode="External"/><Relationship Id="rId1" Type="http://schemas.openxmlformats.org/officeDocument/2006/relationships/externalLinkPath" Target="/Users/user06/Desktop/&#36001;&#25919;&#21147;&#65297;&#34892;&#20837;&#12428;/&#37117;HP&#65288;&#24066;&#30010;&#26449;&#65289;&#65291;&#27770;&#31639;&#21454;&#25903;&#12398;&#29366;&#27841;&#65288;23&#21306;&#65289;/7.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7.xlsx" TargetMode="External"/><Relationship Id="rId1" Type="http://schemas.openxmlformats.org/officeDocument/2006/relationships/externalLinkPath" Target="/Users/user06/Desktop/&#36001;&#25919;&#21147;&#65297;&#34892;&#20837;&#12428;/&#37117;HP&#65288;&#24066;&#30010;&#26449;&#65289;&#65291;&#27770;&#31639;&#21454;&#25903;&#12398;&#29366;&#27841;&#65288;23&#21306;&#65289;/27.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8.xlsx" TargetMode="External"/><Relationship Id="rId1" Type="http://schemas.openxmlformats.org/officeDocument/2006/relationships/externalLinkPath" Target="/Users/user06/Desktop/&#36001;&#25919;&#21147;&#65297;&#34892;&#20837;&#12428;/&#37117;HP&#65288;&#24066;&#30010;&#26449;&#65289;&#65291;&#27770;&#31639;&#21454;&#25903;&#12398;&#29366;&#27841;&#65288;23&#21306;&#65289;/8.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8.xlsx" TargetMode="External"/><Relationship Id="rId1" Type="http://schemas.openxmlformats.org/officeDocument/2006/relationships/externalLinkPath" Target="/Users/user06/Desktop/&#36001;&#25919;&#21147;&#65297;&#34892;&#20837;&#12428;/&#37117;HP&#65288;&#24066;&#30010;&#26449;&#65289;&#65291;&#27770;&#31639;&#21454;&#25903;&#12398;&#29366;&#27841;&#65288;23&#21306;&#65289;/28.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9.xlsx" TargetMode="External"/><Relationship Id="rId1" Type="http://schemas.openxmlformats.org/officeDocument/2006/relationships/externalLinkPath" Target="/Users/user06/Desktop/&#36001;&#25919;&#21147;&#65297;&#34892;&#20837;&#12428;/&#37117;HP&#65288;&#24066;&#30010;&#26449;&#65289;&#65291;&#27770;&#31639;&#21454;&#25903;&#12398;&#29366;&#27841;&#65288;23&#21306;&#65289;/9.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9.xlsx" TargetMode="External"/><Relationship Id="rId1" Type="http://schemas.openxmlformats.org/officeDocument/2006/relationships/externalLinkPath" Target="/Users/user06/Desktop/&#36001;&#25919;&#21147;&#65297;&#34892;&#20837;&#12428;/&#37117;HP&#65288;&#24066;&#30010;&#26449;&#65289;&#65291;&#27770;&#31639;&#21454;&#25903;&#12398;&#29366;&#27841;&#65288;23&#21306;&#65289;/29.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0.xlsx" TargetMode="External"/><Relationship Id="rId1" Type="http://schemas.openxmlformats.org/officeDocument/2006/relationships/externalLinkPath" Target="/Users/user06/Desktop/&#36001;&#25919;&#21147;&#65297;&#34892;&#20837;&#12428;/&#37117;HP&#65288;&#24066;&#30010;&#26449;&#65289;&#65291;&#27770;&#31639;&#21454;&#25903;&#12398;&#29366;&#27841;&#65288;23&#21306;&#65289;/1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1.xlsx" TargetMode="External"/><Relationship Id="rId1" Type="http://schemas.openxmlformats.org/officeDocument/2006/relationships/externalLinkPath" Target="/Users/user06/Desktop/&#36001;&#25919;&#21147;&#65297;&#34892;&#20837;&#12428;/&#37117;HP&#65288;&#24066;&#30010;&#26449;&#65289;&#65291;&#27770;&#31639;&#21454;&#25903;&#12398;&#29366;&#27841;&#65288;23&#21306;&#65289;/21.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0.xlsx" TargetMode="External"/><Relationship Id="rId1" Type="http://schemas.openxmlformats.org/officeDocument/2006/relationships/externalLinkPath" Target="/Users/user06/Desktop/&#36001;&#25919;&#21147;&#65297;&#34892;&#20837;&#12428;/&#37117;HP&#65288;&#24066;&#30010;&#26449;&#65289;&#65291;&#27770;&#31639;&#21454;&#25903;&#12398;&#29366;&#27841;&#65288;23&#21306;&#65289;/30.xlsx"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1.xlsx" TargetMode="External"/><Relationship Id="rId1" Type="http://schemas.openxmlformats.org/officeDocument/2006/relationships/externalLinkPath" Target="/Users/user06/Desktop/&#36001;&#25919;&#21147;&#65297;&#34892;&#20837;&#12428;/&#37117;HP&#65288;&#24066;&#30010;&#26449;&#65289;&#65291;&#27770;&#31639;&#21454;&#25903;&#12398;&#29366;&#27841;&#65288;23&#21306;&#65289;/11.xlsx"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1.xlsx" TargetMode="External"/><Relationship Id="rId1" Type="http://schemas.openxmlformats.org/officeDocument/2006/relationships/externalLinkPath" Target="/Users/user06/Desktop/&#36001;&#25919;&#21147;&#65297;&#34892;&#20837;&#12428;/&#37117;HP&#65288;&#24066;&#30010;&#26449;&#65289;&#65291;&#27770;&#31639;&#21454;&#25903;&#12398;&#29366;&#27841;&#65288;23&#21306;&#65289;/31.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2.xlsx" TargetMode="External"/><Relationship Id="rId1" Type="http://schemas.openxmlformats.org/officeDocument/2006/relationships/externalLinkPath" Target="/Users/user06/Desktop/&#36001;&#25919;&#21147;&#65297;&#34892;&#20837;&#12428;/&#37117;HP&#65288;&#24066;&#30010;&#26449;&#65289;&#65291;&#27770;&#31639;&#21454;&#25903;&#12398;&#29366;&#27841;&#65288;23&#21306;&#65289;/12.xlsx" TargetMode="External"/></Relationships>
</file>

<file path=xl/externalLinks/_rels/externalLink2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2.xlsx" TargetMode="External"/><Relationship Id="rId1" Type="http://schemas.openxmlformats.org/officeDocument/2006/relationships/externalLinkPath" Target="/Users/user06/Desktop/&#36001;&#25919;&#21147;&#65297;&#34892;&#20837;&#12428;/&#37117;HP&#65288;&#24066;&#30010;&#26449;&#65289;&#65291;&#27770;&#31639;&#21454;&#25903;&#12398;&#29366;&#27841;&#65288;23&#21306;&#65289;/32.xlsx" TargetMode="External"/></Relationships>
</file>

<file path=xl/externalLinks/_rels/externalLink2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3.xlsx" TargetMode="External"/><Relationship Id="rId1" Type="http://schemas.openxmlformats.org/officeDocument/2006/relationships/externalLinkPath" Target="/Users/user06/Desktop/&#36001;&#25919;&#21147;&#65297;&#34892;&#20837;&#12428;/&#37117;HP&#65288;&#24066;&#30010;&#26449;&#65289;&#65291;&#27770;&#31639;&#21454;&#25903;&#12398;&#29366;&#27841;&#65288;23&#21306;&#65289;/13.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3.xlsx" TargetMode="External"/><Relationship Id="rId1" Type="http://schemas.openxmlformats.org/officeDocument/2006/relationships/externalLinkPath" Target="/Users/user06/Desktop/&#36001;&#25919;&#21147;&#65297;&#34892;&#20837;&#12428;/&#37117;HP&#65288;&#24066;&#30010;&#26449;&#65289;&#65291;&#27770;&#31639;&#21454;&#25903;&#12398;&#29366;&#27841;&#65288;23&#21306;&#65289;/33.xlsx" TargetMode="External"/></Relationships>
</file>

<file path=xl/externalLinks/_rels/externalLink2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4.xlsx" TargetMode="External"/><Relationship Id="rId1" Type="http://schemas.openxmlformats.org/officeDocument/2006/relationships/externalLinkPath" Target="/Users/user06/Desktop/&#36001;&#25919;&#21147;&#65297;&#34892;&#20837;&#12428;/&#37117;HP&#65288;&#24066;&#30010;&#26449;&#65289;&#65291;&#27770;&#31639;&#21454;&#25903;&#12398;&#29366;&#27841;&#65288;23&#21306;&#65289;/14.xlsx" TargetMode="External"/></Relationships>
</file>

<file path=xl/externalLinks/_rels/externalLink2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4.xlsx" TargetMode="External"/><Relationship Id="rId1" Type="http://schemas.openxmlformats.org/officeDocument/2006/relationships/externalLinkPath" Target="/Users/user06/Desktop/&#36001;&#25919;&#21147;&#65297;&#34892;&#20837;&#12428;/&#37117;HP&#65288;&#24066;&#30010;&#26449;&#65289;&#65291;&#27770;&#31639;&#21454;&#25903;&#12398;&#29366;&#27841;&#65288;23&#21306;&#65289;/34.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5.xlsx" TargetMode="External"/><Relationship Id="rId1" Type="http://schemas.openxmlformats.org/officeDocument/2006/relationships/externalLinkPath" Target="/Users/user06/Desktop/&#36001;&#25919;&#21147;&#65297;&#34892;&#20837;&#12428;/&#37117;HP&#65288;&#24066;&#30010;&#26449;&#65289;&#65291;&#27770;&#31639;&#21454;&#25903;&#12398;&#29366;&#27841;&#65288;23&#21306;&#65289;/15.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xlsx" TargetMode="External"/><Relationship Id="rId1" Type="http://schemas.openxmlformats.org/officeDocument/2006/relationships/externalLinkPath" Target="/Users/user06/Desktop/&#36001;&#25919;&#21147;&#65297;&#34892;&#20837;&#12428;/&#37117;HP&#65288;&#24066;&#30010;&#26449;&#65289;&#65291;&#27770;&#31639;&#21454;&#25903;&#12398;&#29366;&#27841;&#65288;23&#21306;&#65289;/2.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5.xlsx" TargetMode="External"/><Relationship Id="rId1" Type="http://schemas.openxmlformats.org/officeDocument/2006/relationships/externalLinkPath" Target="/Users/user06/Desktop/&#36001;&#25919;&#21147;&#65297;&#34892;&#20837;&#12428;/&#37117;HP&#65288;&#24066;&#30010;&#26449;&#65289;&#65291;&#27770;&#31639;&#21454;&#25903;&#12398;&#29366;&#27841;&#65288;23&#21306;&#65289;/35.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6.xlsx" TargetMode="External"/><Relationship Id="rId1" Type="http://schemas.openxmlformats.org/officeDocument/2006/relationships/externalLinkPath" Target="/Users/user06/Desktop/&#36001;&#25919;&#21147;&#65297;&#34892;&#20837;&#12428;/&#37117;HP&#65288;&#24066;&#30010;&#26449;&#65289;&#65291;&#27770;&#31639;&#21454;&#25903;&#12398;&#29366;&#27841;&#65288;23&#21306;&#65289;/16.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6.xlsx" TargetMode="External"/><Relationship Id="rId1" Type="http://schemas.openxmlformats.org/officeDocument/2006/relationships/externalLinkPath" Target="/Users/user06/Desktop/&#36001;&#25919;&#21147;&#65297;&#34892;&#20837;&#12428;/&#37117;HP&#65288;&#24066;&#30010;&#26449;&#65289;&#65291;&#27770;&#31639;&#21454;&#25903;&#12398;&#29366;&#27841;&#65288;23&#21306;&#65289;/36.xlsx" TargetMode="External"/></Relationships>
</file>

<file path=xl/externalLinks/_rels/externalLink3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7.xlsx" TargetMode="External"/><Relationship Id="rId1" Type="http://schemas.openxmlformats.org/officeDocument/2006/relationships/externalLinkPath" Target="/Users/user06/Desktop/&#36001;&#25919;&#21147;&#65297;&#34892;&#20837;&#12428;/&#37117;HP&#65288;&#24066;&#30010;&#26449;&#65289;&#65291;&#27770;&#31639;&#21454;&#25903;&#12398;&#29366;&#27841;&#65288;23&#21306;&#65289;/17.xlsx" TargetMode="External"/></Relationships>
</file>

<file path=xl/externalLinks/_rels/externalLink3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7.xlsx" TargetMode="External"/><Relationship Id="rId1" Type="http://schemas.openxmlformats.org/officeDocument/2006/relationships/externalLinkPath" Target="/Users/user06/Desktop/&#36001;&#25919;&#21147;&#65297;&#34892;&#20837;&#12428;/&#37117;HP&#65288;&#24066;&#30010;&#26449;&#65289;&#65291;&#27770;&#31639;&#21454;&#25903;&#12398;&#29366;&#27841;&#65288;23&#21306;&#65289;/37.xlsx" TargetMode="External"/></Relationships>
</file>

<file path=xl/externalLinks/_rels/externalLink3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8.xlsx" TargetMode="External"/><Relationship Id="rId1" Type="http://schemas.openxmlformats.org/officeDocument/2006/relationships/externalLinkPath" Target="/Users/user06/Desktop/&#36001;&#25919;&#21147;&#65297;&#34892;&#20837;&#12428;/&#37117;HP&#65288;&#24066;&#30010;&#26449;&#65289;&#65291;&#27770;&#31639;&#21454;&#25903;&#12398;&#29366;&#27841;&#65288;23&#21306;&#65289;/18.xlsx" TargetMode="External"/></Relationships>
</file>

<file path=xl/externalLinks/_rels/externalLink3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8.xlsx" TargetMode="External"/><Relationship Id="rId1" Type="http://schemas.openxmlformats.org/officeDocument/2006/relationships/externalLinkPath" Target="/Users/user06/Desktop/&#36001;&#25919;&#21147;&#65297;&#34892;&#20837;&#12428;/&#37117;HP&#65288;&#24066;&#30010;&#26449;&#65289;&#65291;&#27770;&#31639;&#21454;&#25903;&#12398;&#29366;&#27841;&#65288;23&#21306;&#65289;/38.xlsx" TargetMode="External"/></Relationships>
</file>

<file path=xl/externalLinks/_rels/externalLink3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9.xlsx" TargetMode="External"/><Relationship Id="rId1" Type="http://schemas.openxmlformats.org/officeDocument/2006/relationships/externalLinkPath" Target="/Users/user06/Desktop/&#36001;&#25919;&#21147;&#65297;&#34892;&#20837;&#12428;/&#37117;HP&#65288;&#24066;&#30010;&#26449;&#65289;&#65291;&#27770;&#31639;&#21454;&#25903;&#12398;&#29366;&#27841;&#65288;23&#21306;&#65289;/19.xlsx" TargetMode="External"/></Relationships>
</file>

<file path=xl/externalLinks/_rels/externalLink3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9.xlsx" TargetMode="External"/><Relationship Id="rId1" Type="http://schemas.openxmlformats.org/officeDocument/2006/relationships/externalLinkPath" Target="/Users/user06/Desktop/&#36001;&#25919;&#21147;&#65297;&#34892;&#20837;&#12428;/&#37117;HP&#65288;&#24066;&#30010;&#26449;&#65289;&#65291;&#27770;&#31639;&#21454;&#25903;&#12398;&#29366;&#27841;&#65288;23&#21306;&#65289;/39.xlsx" TargetMode="External"/></Relationships>
</file>

<file path=xl/externalLinks/_rels/externalLink3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0.xlsx" TargetMode="External"/><Relationship Id="rId1" Type="http://schemas.openxmlformats.org/officeDocument/2006/relationships/externalLinkPath" Target="/Users/user06/Desktop/&#36001;&#25919;&#21147;&#65297;&#34892;&#20837;&#12428;/&#37117;HP&#65288;&#24066;&#30010;&#26449;&#65289;&#65291;&#27770;&#31639;&#21454;&#25903;&#12398;&#29366;&#27841;&#65288;23&#21306;&#65289;/20.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2.xlsx" TargetMode="External"/><Relationship Id="rId1" Type="http://schemas.openxmlformats.org/officeDocument/2006/relationships/externalLinkPath" Target="/Users/user06/Desktop/&#36001;&#25919;&#21147;&#65297;&#34892;&#20837;&#12428;/&#37117;HP&#65288;&#24066;&#30010;&#26449;&#65289;&#65291;&#27770;&#31639;&#21454;&#25903;&#12398;&#29366;&#27841;&#65288;23&#21306;&#65289;/22.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xlsx" TargetMode="External"/><Relationship Id="rId1" Type="http://schemas.openxmlformats.org/officeDocument/2006/relationships/externalLinkPath" Target="/Users/user06/Desktop/&#36001;&#25919;&#21147;&#65297;&#34892;&#20837;&#12428;/&#37117;HP&#65288;&#24066;&#30010;&#26449;&#65289;&#65291;&#27770;&#31639;&#21454;&#25903;&#12398;&#29366;&#27841;&#65288;23&#21306;&#65289;/3.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3.xlsx" TargetMode="External"/><Relationship Id="rId1" Type="http://schemas.openxmlformats.org/officeDocument/2006/relationships/externalLinkPath" Target="/Users/user06/Desktop/&#36001;&#25919;&#21147;&#65297;&#34892;&#20837;&#12428;/&#37117;HP&#65288;&#24066;&#30010;&#26449;&#65289;&#65291;&#27770;&#31639;&#21454;&#25903;&#12398;&#29366;&#27841;&#65288;23&#21306;&#65289;/2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4.xlsx" TargetMode="External"/><Relationship Id="rId1" Type="http://schemas.openxmlformats.org/officeDocument/2006/relationships/externalLinkPath" Target="/Users/user06/Desktop/&#36001;&#25919;&#21147;&#65297;&#34892;&#20837;&#12428;/&#37117;HP&#65288;&#24066;&#30010;&#26449;&#65289;&#65291;&#27770;&#31639;&#21454;&#25903;&#12398;&#29366;&#27841;&#65288;23&#21306;&#65289;/4.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4.xlsx" TargetMode="External"/><Relationship Id="rId1" Type="http://schemas.openxmlformats.org/officeDocument/2006/relationships/externalLinkPath" Target="/Users/user06/Desktop/&#36001;&#25919;&#21147;&#65297;&#34892;&#20837;&#12428;/&#37117;HP&#65288;&#24066;&#30010;&#26449;&#65289;&#65291;&#27770;&#31639;&#21454;&#25903;&#12398;&#29366;&#27841;&#65288;23&#21306;&#65289;/24.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5.xlsx" TargetMode="External"/><Relationship Id="rId1" Type="http://schemas.openxmlformats.org/officeDocument/2006/relationships/externalLinkPath" Target="/Users/user06/Desktop/&#36001;&#25919;&#21147;&#65297;&#34892;&#20837;&#12428;/&#37117;HP&#65288;&#24066;&#30010;&#26449;&#65289;&#65291;&#27770;&#31639;&#21454;&#25903;&#12398;&#29366;&#27841;&#65288;23&#21306;&#6528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王子市"/>
    </sheetNames>
    <sheetDataSet>
      <sheetData sheetId="0">
        <row r="10">
          <cell r="V10">
            <v>5.3137771568545356</v>
          </cell>
        </row>
        <row r="30">
          <cell r="V30">
            <v>-0.4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あきる野市"/>
    </sheetNames>
    <sheetDataSet>
      <sheetData sheetId="0">
        <row r="10">
          <cell r="V10">
            <v>7.3979571889131082</v>
          </cell>
        </row>
        <row r="30">
          <cell r="V30">
            <v>4.9000000000000004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府中市"/>
    </sheetNames>
    <sheetDataSet>
      <sheetData sheetId="0">
        <row r="10">
          <cell r="V10">
            <v>5.1152642514878908</v>
          </cell>
        </row>
        <row r="30">
          <cell r="V30">
            <v>2.9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西東京市"/>
    </sheetNames>
    <sheetDataSet>
      <sheetData sheetId="0">
        <row r="10">
          <cell r="V10">
            <v>7.5953758611950999</v>
          </cell>
        </row>
        <row r="30">
          <cell r="V30">
            <v>2.4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昭島市"/>
    </sheetNames>
    <sheetDataSet>
      <sheetData sheetId="0">
        <row r="10">
          <cell r="V10">
            <v>10.3464411429884</v>
          </cell>
        </row>
        <row r="30">
          <cell r="V30">
            <v>0.3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瑞穂町"/>
    </sheetNames>
    <sheetDataSet>
      <sheetData sheetId="0">
        <row r="10">
          <cell r="V10">
            <v>6.3676347159212474</v>
          </cell>
        </row>
        <row r="30">
          <cell r="V30">
            <v>0.8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調布市"/>
    </sheetNames>
    <sheetDataSet>
      <sheetData sheetId="0">
        <row r="10">
          <cell r="V10">
            <v>8.4435821392950672</v>
          </cell>
        </row>
        <row r="30">
          <cell r="V30">
            <v>1.1000000000000001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の出町"/>
    </sheetNames>
    <sheetDataSet>
      <sheetData sheetId="0">
        <row r="10">
          <cell r="V10">
            <v>7.544990169754497</v>
          </cell>
        </row>
        <row r="30">
          <cell r="V30">
            <v>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町田市"/>
    </sheetNames>
    <sheetDataSet>
      <sheetData sheetId="0">
        <row r="10">
          <cell r="V10">
            <v>9.445424869808221</v>
          </cell>
        </row>
        <row r="30">
          <cell r="V30">
            <v>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檜原村"/>
    </sheetNames>
    <sheetDataSet>
      <sheetData sheetId="0">
        <row r="10">
          <cell r="V10">
            <v>9.1412403350859215</v>
          </cell>
        </row>
        <row r="30">
          <cell r="V30">
            <v>-1</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金井市"/>
    </sheetNames>
    <sheetDataSet>
      <sheetData sheetId="0">
        <row r="10">
          <cell r="V10">
            <v>10.386048601671952</v>
          </cell>
        </row>
        <row r="30">
          <cell r="V30">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村山市"/>
    </sheetNames>
    <sheetDataSet>
      <sheetData sheetId="0">
        <row r="10">
          <cell r="V10">
            <v>5.7026465290666062</v>
          </cell>
        </row>
        <row r="30">
          <cell r="V30">
            <v>1.4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奥多摩町"/>
    </sheetNames>
    <sheetDataSet>
      <sheetData sheetId="0">
        <row r="10">
          <cell r="V10">
            <v>8.5835050882960182</v>
          </cell>
        </row>
        <row r="30">
          <cell r="V30">
            <v>7.3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平市"/>
    </sheetNames>
    <sheetDataSet>
      <sheetData sheetId="0">
        <row r="10">
          <cell r="V10">
            <v>13.499742121688834</v>
          </cell>
        </row>
        <row r="30">
          <cell r="V30">
            <v>1.9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大島町"/>
    </sheetNames>
    <sheetDataSet>
      <sheetData sheetId="0">
        <row r="10">
          <cell r="V10">
            <v>2.3758851985167806</v>
          </cell>
        </row>
        <row r="30">
          <cell r="V30">
            <v>12.1</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野市"/>
    </sheetNames>
    <sheetDataSet>
      <sheetData sheetId="0">
        <row r="10">
          <cell r="V10">
            <v>7.4116082298345489</v>
          </cell>
        </row>
        <row r="30">
          <cell r="V30">
            <v>-2.4</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島村"/>
    </sheetNames>
    <sheetDataSet>
      <sheetData sheetId="0">
        <row r="10">
          <cell r="V10">
            <v>20.211713021848507</v>
          </cell>
        </row>
        <row r="30">
          <cell r="V30">
            <v>6.5</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村山市"/>
    </sheetNames>
    <sheetDataSet>
      <sheetData sheetId="0">
        <row r="10">
          <cell r="V10">
            <v>8.4163171258842997</v>
          </cell>
        </row>
        <row r="30">
          <cell r="V30">
            <v>2.6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島村"/>
    </sheetNames>
    <sheetDataSet>
      <sheetData sheetId="0">
        <row r="10">
          <cell r="V10">
            <v>14.195242696224094</v>
          </cell>
        </row>
        <row r="30">
          <cell r="V30">
            <v>6.5</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分寺市"/>
    </sheetNames>
    <sheetDataSet>
      <sheetData sheetId="0">
        <row r="10">
          <cell r="V10">
            <v>10.181305177012392</v>
          </cell>
        </row>
        <row r="30">
          <cell r="V30">
            <v>0.2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神津島村"/>
    </sheetNames>
    <sheetDataSet>
      <sheetData sheetId="0">
        <row r="10">
          <cell r="V10">
            <v>7.4166233147599137</v>
          </cell>
        </row>
        <row r="30">
          <cell r="V30">
            <v>2.5</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立市"/>
    </sheetNames>
    <sheetDataSet>
      <sheetData sheetId="0">
        <row r="10">
          <cell r="V10">
            <v>4.7297617602688424</v>
          </cell>
        </row>
        <row r="30">
          <cell r="V30">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立川市"/>
    </sheetNames>
    <sheetDataSet>
      <sheetData sheetId="0">
        <row r="10">
          <cell r="V10">
            <v>11.895374363579544</v>
          </cell>
        </row>
        <row r="30">
          <cell r="V30">
            <v>1.9</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宅村"/>
    </sheetNames>
    <sheetDataSet>
      <sheetData sheetId="0">
        <row r="10">
          <cell r="V10">
            <v>9.2331488200863419</v>
          </cell>
        </row>
        <row r="30">
          <cell r="V30">
            <v>7.4</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福生市"/>
    </sheetNames>
    <sheetDataSet>
      <sheetData sheetId="0">
        <row r="10">
          <cell r="V10">
            <v>13.413649440246683</v>
          </cell>
        </row>
        <row r="30">
          <cell r="V30">
            <v>-2.8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御蔵島村"/>
    </sheetNames>
    <sheetDataSet>
      <sheetData sheetId="0">
        <row r="10">
          <cell r="V10">
            <v>22.540595192588253</v>
          </cell>
        </row>
        <row r="30">
          <cell r="V30">
            <v>5.8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狛江市"/>
    </sheetNames>
    <sheetDataSet>
      <sheetData sheetId="0">
        <row r="10">
          <cell r="V10">
            <v>11.836272658110246</v>
          </cell>
        </row>
        <row r="30">
          <cell r="V30">
            <v>1.1000000000000001</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丈町"/>
    </sheetNames>
    <sheetDataSet>
      <sheetData sheetId="0">
        <row r="10">
          <cell r="V10">
            <v>2.22290249502871</v>
          </cell>
        </row>
        <row r="30">
          <cell r="V30">
            <v>11.3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大和市"/>
    </sheetNames>
    <sheetDataSet>
      <sheetData sheetId="0">
        <row r="10">
          <cell r="V10">
            <v>16.248509772481142</v>
          </cell>
        </row>
        <row r="30">
          <cell r="V30">
            <v>-0.8</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ケ島村"/>
    </sheetNames>
    <sheetDataSet>
      <sheetData sheetId="0">
        <row r="10">
          <cell r="V10">
            <v>40.400127975602949</v>
          </cell>
        </row>
        <row r="30">
          <cell r="V30">
            <v>-0.6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清瀬市"/>
    </sheetNames>
    <sheetDataSet>
      <sheetData sheetId="0">
        <row r="10">
          <cell r="V10">
            <v>14.46867263849286</v>
          </cell>
        </row>
        <row r="30">
          <cell r="V30">
            <v>4</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笠原村"/>
    </sheetNames>
    <sheetDataSet>
      <sheetData sheetId="0">
        <row r="10">
          <cell r="V10">
            <v>9.5383023376354839</v>
          </cell>
        </row>
        <row r="30">
          <cell r="V30">
            <v>3.3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久留米市"/>
    </sheetNames>
    <sheetDataSet>
      <sheetData sheetId="0">
        <row r="10">
          <cell r="V10">
            <v>2.8020573197235459</v>
          </cell>
        </row>
        <row r="30">
          <cell r="V30">
            <v>-0.1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多摩市"/>
    </sheetNames>
    <sheetDataSet>
      <sheetData sheetId="0">
        <row r="10">
          <cell r="V10">
            <v>7.765663917806374</v>
          </cell>
        </row>
        <row r="30">
          <cell r="V30">
            <v>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野市"/>
    </sheetNames>
    <sheetDataSet>
      <sheetData sheetId="0">
        <row r="10">
          <cell r="V10">
            <v>8.9014071691456955</v>
          </cell>
        </row>
        <row r="30">
          <cell r="V30">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稲城市"/>
    </sheetNames>
    <sheetDataSet>
      <sheetData sheetId="0">
        <row r="10">
          <cell r="V10">
            <v>11.710271647612762</v>
          </cell>
        </row>
        <row r="30">
          <cell r="V30">
            <v>3.5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鷹市"/>
    </sheetNames>
    <sheetDataSet>
      <sheetData sheetId="0">
        <row r="10">
          <cell r="V10">
            <v>5.2163256856358959</v>
          </cell>
        </row>
        <row r="30">
          <cell r="V30">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羽村市"/>
    </sheetNames>
    <sheetDataSet>
      <sheetData sheetId="0">
        <row r="10">
          <cell r="V10">
            <v>10.466093430109741</v>
          </cell>
        </row>
        <row r="30">
          <cell r="V30">
            <v>0.3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梅市"/>
    </sheetNames>
    <sheetDataSet>
      <sheetData sheetId="0">
        <row r="10">
          <cell r="V10">
            <v>13.553672190865965</v>
          </cell>
        </row>
        <row r="30">
          <cell r="V30">
            <v>2.2000000000000002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24BA9-EA9F-4D62-B300-52766EABF828}">
  <sheetPr>
    <tabColor rgb="FFFFFF00"/>
  </sheetPr>
  <dimension ref="B1:AA31"/>
  <sheetViews>
    <sheetView tabSelected="1" view="pageBreakPreview" topLeftCell="A4" zoomScaleNormal="85" zoomScaleSheetLayoutView="100" workbookViewId="0">
      <selection activeCell="B9" sqref="B9:X13"/>
    </sheetView>
  </sheetViews>
  <sheetFormatPr defaultColWidth="9" defaultRowHeight="13.5" x14ac:dyDescent="0.15"/>
  <cols>
    <col min="1" max="1" width="4" style="1" customWidth="1"/>
    <col min="2" max="2" width="3.25" style="1" customWidth="1"/>
    <col min="3" max="4" width="4.625" style="1" customWidth="1"/>
    <col min="5" max="5" width="8.625" style="1" customWidth="1"/>
    <col min="6" max="6" width="10.875" style="1" customWidth="1"/>
    <col min="7" max="7" width="2.75" style="1" customWidth="1"/>
    <col min="8" max="8" width="10.875" style="1" customWidth="1"/>
    <col min="9" max="9" width="2.75" style="1" customWidth="1"/>
    <col min="10" max="10" width="10.75" style="1" customWidth="1"/>
    <col min="11" max="11" width="2.75" style="1" customWidth="1"/>
    <col min="12" max="12" width="10.75" style="1" customWidth="1"/>
    <col min="13" max="25" width="4.625" style="1" customWidth="1"/>
    <col min="26" max="16384" width="9" style="1"/>
  </cols>
  <sheetData>
    <row r="1" spans="2:24" ht="20.100000000000001" customHeight="1" x14ac:dyDescent="0.15"/>
    <row r="2" spans="2:24" ht="20.100000000000001" customHeight="1" x14ac:dyDescent="0.15">
      <c r="B2" s="2" t="s">
        <v>52</v>
      </c>
      <c r="C2" s="2"/>
      <c r="D2" s="2"/>
      <c r="E2" s="2"/>
    </row>
    <row r="3" spans="2:24" ht="20.100000000000001" customHeight="1" x14ac:dyDescent="0.15">
      <c r="G3" s="77"/>
      <c r="H3" s="77"/>
      <c r="I3" s="77"/>
      <c r="J3" s="77"/>
      <c r="K3" s="77"/>
      <c r="L3" s="77"/>
      <c r="M3" s="77"/>
      <c r="N3" s="77"/>
      <c r="O3" s="77"/>
      <c r="P3" s="77"/>
      <c r="Q3" s="77"/>
      <c r="R3" s="77"/>
      <c r="S3" s="77"/>
    </row>
    <row r="4" spans="2:24" ht="12" customHeight="1" x14ac:dyDescent="0.15">
      <c r="B4" s="3"/>
      <c r="C4" s="4"/>
      <c r="D4" s="4"/>
      <c r="E4" s="4"/>
      <c r="F4" s="4"/>
      <c r="G4" s="4"/>
      <c r="H4" s="4"/>
      <c r="I4" s="4"/>
      <c r="J4" s="4"/>
      <c r="K4" s="4"/>
      <c r="L4" s="4"/>
      <c r="M4" s="4"/>
      <c r="N4" s="4"/>
      <c r="O4" s="4"/>
      <c r="P4" s="4"/>
      <c r="Q4" s="4"/>
      <c r="R4" s="4"/>
      <c r="S4" s="4"/>
      <c r="T4" s="4"/>
      <c r="U4" s="4"/>
      <c r="V4" s="4"/>
      <c r="W4" s="4"/>
      <c r="X4" s="5"/>
    </row>
    <row r="5" spans="2:24" ht="28.5" customHeight="1" x14ac:dyDescent="0.15">
      <c r="B5" s="6"/>
      <c r="C5" s="78" t="s">
        <v>50</v>
      </c>
      <c r="D5" s="79"/>
      <c r="E5" s="79"/>
      <c r="F5" s="80" t="s">
        <v>46</v>
      </c>
      <c r="G5" s="81"/>
      <c r="H5" s="81"/>
      <c r="I5" s="81"/>
      <c r="J5" s="81"/>
      <c r="K5" s="81"/>
      <c r="L5" s="81"/>
      <c r="M5" s="81"/>
      <c r="N5" s="81"/>
      <c r="O5" s="81"/>
      <c r="P5" s="81"/>
      <c r="Q5" s="81"/>
      <c r="R5" s="81"/>
      <c r="S5" s="81"/>
      <c r="T5" s="81"/>
      <c r="U5" s="81"/>
      <c r="V5" s="81"/>
      <c r="W5" s="77" t="s">
        <v>47</v>
      </c>
      <c r="X5" s="82"/>
    </row>
    <row r="6" spans="2:24" ht="28.5" customHeight="1" x14ac:dyDescent="0.15">
      <c r="B6" s="6"/>
      <c r="C6" s="79"/>
      <c r="D6" s="79"/>
      <c r="E6" s="79"/>
      <c r="F6" s="77" t="s">
        <v>48</v>
      </c>
      <c r="G6" s="77"/>
      <c r="H6" s="77"/>
      <c r="I6" s="77"/>
      <c r="J6" s="77"/>
      <c r="K6" s="77"/>
      <c r="L6" s="77"/>
      <c r="M6" s="77"/>
      <c r="N6" s="77"/>
      <c r="O6" s="77"/>
      <c r="P6" s="77"/>
      <c r="Q6" s="77"/>
      <c r="R6" s="77"/>
      <c r="S6" s="77"/>
      <c r="T6" s="77"/>
      <c r="U6" s="77"/>
      <c r="V6" s="77"/>
      <c r="W6" s="77"/>
      <c r="X6" s="82"/>
    </row>
    <row r="7" spans="2:24" ht="11.25" customHeight="1" x14ac:dyDescent="0.15">
      <c r="B7" s="7"/>
      <c r="C7" s="8"/>
      <c r="D7" s="8"/>
      <c r="E7" s="8"/>
      <c r="F7" s="8"/>
      <c r="G7" s="12"/>
      <c r="H7" s="12"/>
      <c r="I7" s="12"/>
      <c r="J7" s="12"/>
      <c r="K7" s="12"/>
      <c r="L7" s="12"/>
      <c r="M7" s="12"/>
      <c r="N7" s="12"/>
      <c r="O7" s="12"/>
      <c r="P7" s="12"/>
      <c r="Q7" s="12"/>
      <c r="R7" s="12"/>
      <c r="S7" s="12"/>
      <c r="T7" s="12"/>
      <c r="U7" s="12"/>
      <c r="V7" s="12"/>
      <c r="W7" s="8"/>
      <c r="X7" s="9"/>
    </row>
    <row r="8" spans="2:24" ht="11.25" customHeight="1" x14ac:dyDescent="0.15">
      <c r="F8" s="11"/>
      <c r="G8" s="11"/>
      <c r="H8" s="11"/>
      <c r="I8" s="11"/>
      <c r="J8" s="11"/>
      <c r="K8" s="11"/>
      <c r="L8" s="11"/>
      <c r="M8" s="11"/>
      <c r="N8" s="11"/>
      <c r="O8" s="11"/>
      <c r="P8" s="11"/>
      <c r="Q8" s="11"/>
      <c r="R8" s="11"/>
      <c r="S8" s="11"/>
      <c r="T8" s="11"/>
      <c r="U8" s="11"/>
      <c r="V8" s="11"/>
    </row>
    <row r="9" spans="2:24" ht="20.100000000000001" customHeight="1" x14ac:dyDescent="0.15">
      <c r="B9" s="74" t="s">
        <v>66</v>
      </c>
      <c r="C9" s="75"/>
      <c r="D9" s="75"/>
      <c r="E9" s="75"/>
      <c r="F9" s="75"/>
      <c r="G9" s="75"/>
      <c r="H9" s="75"/>
      <c r="I9" s="75"/>
      <c r="J9" s="75"/>
      <c r="K9" s="75"/>
      <c r="L9" s="75"/>
      <c r="M9" s="75"/>
      <c r="N9" s="75"/>
      <c r="O9" s="75"/>
      <c r="P9" s="75"/>
      <c r="Q9" s="75"/>
      <c r="R9" s="75"/>
      <c r="S9" s="75"/>
      <c r="T9" s="75"/>
      <c r="U9" s="75"/>
      <c r="V9" s="75"/>
      <c r="W9" s="75"/>
      <c r="X9" s="75"/>
    </row>
    <row r="10" spans="2:24" ht="20.100000000000001"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row>
    <row r="11" spans="2:24" ht="20.100000000000001" customHeight="1" x14ac:dyDescent="0.15">
      <c r="B11" s="75"/>
      <c r="C11" s="75"/>
      <c r="D11" s="75"/>
      <c r="E11" s="75"/>
      <c r="F11" s="75"/>
      <c r="G11" s="75"/>
      <c r="H11" s="75"/>
      <c r="I11" s="75"/>
      <c r="J11" s="75"/>
      <c r="K11" s="75"/>
      <c r="L11" s="75"/>
      <c r="M11" s="75"/>
      <c r="N11" s="75"/>
      <c r="O11" s="75"/>
      <c r="P11" s="75"/>
      <c r="Q11" s="75"/>
      <c r="R11" s="75"/>
      <c r="S11" s="75"/>
      <c r="T11" s="75"/>
      <c r="U11" s="75"/>
      <c r="V11" s="75"/>
      <c r="W11" s="75"/>
      <c r="X11" s="75"/>
    </row>
    <row r="12" spans="2:24" ht="20.100000000000001" customHeight="1" x14ac:dyDescent="0.15">
      <c r="B12" s="75"/>
      <c r="C12" s="75"/>
      <c r="D12" s="75"/>
      <c r="E12" s="75"/>
      <c r="F12" s="75"/>
      <c r="G12" s="75"/>
      <c r="H12" s="75"/>
      <c r="I12" s="75"/>
      <c r="J12" s="75"/>
      <c r="K12" s="75"/>
      <c r="L12" s="75"/>
      <c r="M12" s="75"/>
      <c r="N12" s="75"/>
      <c r="O12" s="75"/>
      <c r="P12" s="75"/>
      <c r="Q12" s="75"/>
      <c r="R12" s="75"/>
      <c r="S12" s="75"/>
      <c r="T12" s="75"/>
      <c r="U12" s="75"/>
      <c r="V12" s="75"/>
      <c r="W12" s="75"/>
      <c r="X12" s="75"/>
    </row>
    <row r="13" spans="2:24" ht="20.100000000000001" customHeight="1" x14ac:dyDescent="0.15">
      <c r="B13" s="76"/>
      <c r="C13" s="76"/>
      <c r="D13" s="76"/>
      <c r="E13" s="76"/>
      <c r="F13" s="76"/>
      <c r="G13" s="76"/>
      <c r="H13" s="76"/>
      <c r="I13" s="76"/>
      <c r="J13" s="76"/>
      <c r="K13" s="76"/>
      <c r="L13" s="76"/>
      <c r="M13" s="76"/>
      <c r="N13" s="76"/>
      <c r="O13" s="76"/>
      <c r="P13" s="76"/>
      <c r="Q13" s="76"/>
      <c r="R13" s="76"/>
      <c r="S13" s="76"/>
      <c r="T13" s="76"/>
      <c r="U13" s="76"/>
      <c r="V13" s="76"/>
      <c r="W13" s="76"/>
      <c r="X13" s="76"/>
    </row>
    <row r="14" spans="2:24" ht="20.100000000000001" customHeight="1" x14ac:dyDescent="0.15">
      <c r="S14" s="13" t="s">
        <v>43</v>
      </c>
      <c r="T14" s="10"/>
      <c r="U14" s="10"/>
      <c r="V14" s="10"/>
      <c r="W14" s="10"/>
      <c r="X14" s="10"/>
    </row>
    <row r="15" spans="2:24" ht="20.100000000000001" customHeight="1" x14ac:dyDescent="0.15">
      <c r="D15" s="15" t="s">
        <v>54</v>
      </c>
      <c r="I15" s="14"/>
      <c r="J15" s="14"/>
      <c r="K15" s="14"/>
      <c r="L15" s="14"/>
    </row>
    <row r="16" spans="2:24" ht="16.5" customHeight="1" x14ac:dyDescent="0.15">
      <c r="F16" s="64" t="s">
        <v>60</v>
      </c>
      <c r="G16" s="65"/>
      <c r="H16" s="70" t="s">
        <v>62</v>
      </c>
      <c r="I16" s="71"/>
      <c r="J16" s="70" t="s">
        <v>65</v>
      </c>
      <c r="K16" s="71"/>
      <c r="N16" s="69"/>
      <c r="O16" s="44"/>
      <c r="P16" s="44"/>
      <c r="Q16" s="44"/>
      <c r="R16" s="44"/>
      <c r="S16" s="44"/>
      <c r="T16" s="44"/>
      <c r="U16" s="44"/>
      <c r="V16" s="44"/>
      <c r="W16" s="44"/>
      <c r="X16" s="44"/>
    </row>
    <row r="17" spans="4:27" ht="27.75" customHeight="1" x14ac:dyDescent="0.15">
      <c r="D17" s="72" t="s">
        <v>40</v>
      </c>
      <c r="E17" s="73"/>
      <c r="F17" s="46">
        <v>0.8</v>
      </c>
      <c r="G17" s="16" t="s">
        <v>49</v>
      </c>
      <c r="H17" s="46">
        <v>0.9</v>
      </c>
      <c r="I17" s="16" t="s">
        <v>49</v>
      </c>
      <c r="J17" s="46">
        <v>1.1000000000000001</v>
      </c>
      <c r="K17" s="16" t="s">
        <v>49</v>
      </c>
      <c r="N17" s="44"/>
      <c r="O17" s="44"/>
      <c r="P17" s="44"/>
      <c r="Q17" s="44"/>
      <c r="R17" s="44"/>
      <c r="S17" s="44"/>
      <c r="T17" s="44"/>
      <c r="U17" s="44"/>
      <c r="V17" s="44"/>
      <c r="W17" s="44"/>
      <c r="X17" s="44"/>
    </row>
    <row r="18" spans="4:27" ht="27.75" customHeight="1" x14ac:dyDescent="0.15">
      <c r="D18" s="72" t="s">
        <v>41</v>
      </c>
      <c r="E18" s="73"/>
      <c r="F18" s="46">
        <v>3.1</v>
      </c>
      <c r="G18" s="16" t="s">
        <v>49</v>
      </c>
      <c r="H18" s="46">
        <v>2.8</v>
      </c>
      <c r="I18" s="16" t="s">
        <v>49</v>
      </c>
      <c r="J18" s="46">
        <v>2.5</v>
      </c>
      <c r="K18" s="16" t="s">
        <v>49</v>
      </c>
      <c r="N18" s="44"/>
      <c r="O18" s="44"/>
      <c r="P18" s="44"/>
      <c r="Q18" s="44"/>
      <c r="R18" s="44"/>
      <c r="S18" s="44"/>
      <c r="T18" s="44"/>
      <c r="U18" s="44"/>
      <c r="V18" s="44"/>
      <c r="W18" s="44"/>
      <c r="X18" s="44"/>
    </row>
    <row r="19" spans="4:27" ht="27.75" customHeight="1" x14ac:dyDescent="0.15">
      <c r="D19" s="72" t="s">
        <v>42</v>
      </c>
      <c r="E19" s="73"/>
      <c r="F19" s="46">
        <v>8.1999999999999993</v>
      </c>
      <c r="G19" s="16" t="s">
        <v>49</v>
      </c>
      <c r="H19" s="46">
        <v>8.1999999999999993</v>
      </c>
      <c r="I19" s="16" t="s">
        <v>49</v>
      </c>
      <c r="J19" s="46">
        <v>8.1999999999999993</v>
      </c>
      <c r="K19" s="16" t="s">
        <v>49</v>
      </c>
      <c r="N19" s="44"/>
      <c r="O19" s="44"/>
      <c r="P19" s="44"/>
      <c r="Q19" s="44"/>
      <c r="R19" s="44"/>
      <c r="S19" s="44"/>
      <c r="T19" s="44"/>
      <c r="U19" s="44"/>
      <c r="V19" s="44"/>
      <c r="W19" s="44"/>
      <c r="X19" s="44"/>
    </row>
    <row r="20" spans="4:27" ht="20.100000000000001" customHeight="1" x14ac:dyDescent="0.15">
      <c r="E20" s="14"/>
      <c r="R20" s="43"/>
      <c r="S20" s="43"/>
      <c r="T20" s="43"/>
      <c r="U20" s="43"/>
      <c r="V20" s="43"/>
      <c r="W20" s="43"/>
      <c r="X20" s="43"/>
      <c r="Y20" s="43"/>
      <c r="Z20" s="43"/>
      <c r="AA20" s="43"/>
    </row>
    <row r="21" spans="4:27" ht="20.100000000000001" customHeight="1" x14ac:dyDescent="0.15">
      <c r="N21" s="44"/>
      <c r="R21" s="43"/>
      <c r="S21" s="43"/>
      <c r="T21" s="43"/>
      <c r="U21" s="43"/>
      <c r="V21" s="43"/>
      <c r="W21" s="43"/>
      <c r="X21" s="43"/>
      <c r="Y21" s="43"/>
      <c r="Z21" s="43"/>
      <c r="AA21" s="43"/>
    </row>
    <row r="22" spans="4:27" ht="20.100000000000001" customHeight="1" x14ac:dyDescent="0.15"/>
    <row r="23" spans="4:27" ht="20.100000000000001" customHeight="1" x14ac:dyDescent="0.15"/>
    <row r="24" spans="4:27" ht="20.100000000000001" customHeight="1" x14ac:dyDescent="0.15"/>
    <row r="25" spans="4:27" ht="20.100000000000001" customHeight="1" x14ac:dyDescent="0.15"/>
    <row r="26" spans="4:27" ht="20.100000000000001" customHeight="1" x14ac:dyDescent="0.15"/>
    <row r="27" spans="4:27" ht="20.100000000000001" customHeight="1" x14ac:dyDescent="0.15"/>
    <row r="28" spans="4:27" ht="20.100000000000001" customHeight="1" x14ac:dyDescent="0.15"/>
    <row r="29" spans="4:27" ht="20.100000000000001" customHeight="1" x14ac:dyDescent="0.15"/>
    <row r="30" spans="4:27" ht="20.100000000000001" customHeight="1" x14ac:dyDescent="0.15"/>
    <row r="31" spans="4:27" ht="20.100000000000001" customHeight="1" x14ac:dyDescent="0.15"/>
  </sheetData>
  <mergeCells count="11">
    <mergeCell ref="B9:X13"/>
    <mergeCell ref="G3:S3"/>
    <mergeCell ref="C5:E6"/>
    <mergeCell ref="F5:V5"/>
    <mergeCell ref="W5:X6"/>
    <mergeCell ref="F6:V6"/>
    <mergeCell ref="H16:I16"/>
    <mergeCell ref="J16:K16"/>
    <mergeCell ref="D17:E17"/>
    <mergeCell ref="D18:E18"/>
    <mergeCell ref="D19:E19"/>
  </mergeCells>
  <phoneticPr fontId="2"/>
  <pageMargins left="0.74803149606299213" right="0.74803149606299213" top="0.98425196850393704" bottom="0.98425196850393704" header="0.51181102362204722" footer="0.31496062992125984"/>
  <pageSetup paperSize="9" scale="98" firstPageNumber="27"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AA35"/>
  <sheetViews>
    <sheetView view="pageBreakPreview" zoomScale="85" zoomScaleNormal="100" zoomScaleSheetLayoutView="85" workbookViewId="0">
      <selection activeCell="J17" sqref="J17"/>
    </sheetView>
  </sheetViews>
  <sheetFormatPr defaultColWidth="9" defaultRowHeight="13.5" x14ac:dyDescent="0.15"/>
  <cols>
    <col min="1" max="1" width="4.625" style="1" customWidth="1"/>
    <col min="2" max="2" width="12.625" style="1" customWidth="1"/>
    <col min="3" max="12" width="10.75" style="1" customWidth="1"/>
    <col min="13" max="14" width="4.625" style="1" customWidth="1"/>
    <col min="15" max="15" width="12.625" style="1" customWidth="1"/>
    <col min="16" max="25" width="10.75" style="1" customWidth="1"/>
    <col min="26" max="16384" width="9" style="1"/>
  </cols>
  <sheetData>
    <row r="1" spans="2:27" s="17" customFormat="1" ht="20.100000000000001" customHeight="1" x14ac:dyDescent="0.15">
      <c r="B1" s="17" t="s">
        <v>39</v>
      </c>
      <c r="O1" s="17" t="s">
        <v>39</v>
      </c>
    </row>
    <row r="2" spans="2:27" s="17" customFormat="1" ht="20.100000000000001" customHeight="1" thickBot="1" x14ac:dyDescent="0.2">
      <c r="E2" s="18"/>
      <c r="F2" s="18"/>
      <c r="G2" s="18"/>
      <c r="L2" s="18" t="s">
        <v>45</v>
      </c>
      <c r="N2" s="18"/>
      <c r="O2" s="18"/>
      <c r="P2" s="18"/>
      <c r="Q2" s="18"/>
      <c r="R2" s="18"/>
      <c r="S2" s="18"/>
      <c r="T2" s="18"/>
      <c r="Y2" s="18" t="s">
        <v>45</v>
      </c>
    </row>
    <row r="3" spans="2:27" s="17" customFormat="1" ht="20.100000000000001" customHeight="1" thickBot="1" x14ac:dyDescent="0.2">
      <c r="B3" s="19" t="s">
        <v>37</v>
      </c>
      <c r="C3" s="20" t="s">
        <v>51</v>
      </c>
      <c r="D3" s="54" t="s">
        <v>53</v>
      </c>
      <c r="E3" s="20" t="s">
        <v>55</v>
      </c>
      <c r="F3" s="20" t="s">
        <v>56</v>
      </c>
      <c r="G3" s="20" t="s">
        <v>57</v>
      </c>
      <c r="H3" s="20" t="s">
        <v>58</v>
      </c>
      <c r="I3" s="68" t="s">
        <v>59</v>
      </c>
      <c r="J3" s="21" t="s">
        <v>61</v>
      </c>
      <c r="K3" s="21" t="s">
        <v>63</v>
      </c>
      <c r="L3" s="22" t="s">
        <v>64</v>
      </c>
      <c r="M3" s="23"/>
      <c r="N3" s="23"/>
      <c r="O3" s="19" t="s">
        <v>37</v>
      </c>
      <c r="P3" s="20" t="s">
        <v>51</v>
      </c>
      <c r="Q3" s="20" t="s">
        <v>53</v>
      </c>
      <c r="R3" s="20" t="s">
        <v>55</v>
      </c>
      <c r="S3" s="20" t="s">
        <v>56</v>
      </c>
      <c r="T3" s="20" t="s">
        <v>57</v>
      </c>
      <c r="U3" s="20" t="s">
        <v>58</v>
      </c>
      <c r="V3" s="68" t="s">
        <v>59</v>
      </c>
      <c r="W3" s="21" t="s">
        <v>61</v>
      </c>
      <c r="X3" s="21" t="s">
        <v>63</v>
      </c>
      <c r="Y3" s="22" t="s">
        <v>64</v>
      </c>
      <c r="Z3" s="23"/>
      <c r="AA3" s="23"/>
    </row>
    <row r="4" spans="2:27" s="17" customFormat="1" ht="20.100000000000001" customHeight="1" x14ac:dyDescent="0.15">
      <c r="B4" s="49" t="s">
        <v>0</v>
      </c>
      <c r="C4" s="60">
        <v>0</v>
      </c>
      <c r="D4" s="55">
        <v>-0.3</v>
      </c>
      <c r="E4" s="26">
        <v>-0.5</v>
      </c>
      <c r="F4" s="26">
        <v>-0.6</v>
      </c>
      <c r="G4" s="26">
        <v>-0.5</v>
      </c>
      <c r="H4" s="26">
        <v>-0.6</v>
      </c>
      <c r="I4" s="26">
        <v>-0.7</v>
      </c>
      <c r="J4" s="27">
        <v>-0.9</v>
      </c>
      <c r="K4" s="27">
        <v>-0.60000000000000009</v>
      </c>
      <c r="L4" s="66">
        <f>[1]八王子市!$V$30</f>
        <v>-0.4</v>
      </c>
      <c r="M4" s="23"/>
      <c r="N4" s="23"/>
      <c r="O4" s="49" t="s">
        <v>19</v>
      </c>
      <c r="P4" s="62">
        <v>1</v>
      </c>
      <c r="Q4" s="55">
        <v>-0.1</v>
      </c>
      <c r="R4" s="26">
        <v>-0.6</v>
      </c>
      <c r="S4" s="26">
        <v>-0.7</v>
      </c>
      <c r="T4" s="26">
        <v>-0.3</v>
      </c>
      <c r="U4" s="26">
        <v>-0.2</v>
      </c>
      <c r="V4" s="26">
        <v>0</v>
      </c>
      <c r="W4" s="27">
        <v>0.3</v>
      </c>
      <c r="X4" s="27">
        <v>0.8</v>
      </c>
      <c r="Y4" s="28">
        <f>[2]武蔵村山市!$V$30</f>
        <v>1.4</v>
      </c>
      <c r="Z4" s="23"/>
      <c r="AA4" s="23"/>
    </row>
    <row r="5" spans="2:27" s="17" customFormat="1" ht="20.100000000000001" customHeight="1" x14ac:dyDescent="0.15">
      <c r="B5" s="50" t="s">
        <v>1</v>
      </c>
      <c r="C5" s="60">
        <v>2.4</v>
      </c>
      <c r="D5" s="56">
        <v>2.5</v>
      </c>
      <c r="E5" s="35">
        <v>2</v>
      </c>
      <c r="F5" s="35">
        <v>2</v>
      </c>
      <c r="G5" s="35">
        <v>2.5</v>
      </c>
      <c r="H5" s="35">
        <v>2.8</v>
      </c>
      <c r="I5" s="35">
        <v>2.4</v>
      </c>
      <c r="J5" s="29">
        <v>1.8</v>
      </c>
      <c r="K5" s="29">
        <v>1.8</v>
      </c>
      <c r="L5" s="67">
        <f>[3]立川市!$V$30</f>
        <v>1.9</v>
      </c>
      <c r="M5" s="23"/>
      <c r="N5" s="23"/>
      <c r="O5" s="50" t="s">
        <v>20</v>
      </c>
      <c r="P5" s="60">
        <v>-0.3</v>
      </c>
      <c r="Q5" s="56">
        <v>-0.4</v>
      </c>
      <c r="R5" s="35">
        <v>-0.2</v>
      </c>
      <c r="S5" s="35">
        <v>0</v>
      </c>
      <c r="T5" s="35">
        <v>0.3</v>
      </c>
      <c r="U5" s="35">
        <v>0.6</v>
      </c>
      <c r="V5" s="35">
        <v>1.6</v>
      </c>
      <c r="W5" s="29">
        <v>2</v>
      </c>
      <c r="X5" s="29">
        <v>2.9</v>
      </c>
      <c r="Y5" s="30">
        <f>[4]多摩市!$V$30</f>
        <v>3</v>
      </c>
      <c r="Z5" s="23"/>
      <c r="AA5" s="23"/>
    </row>
    <row r="6" spans="2:27" s="17" customFormat="1" ht="20.100000000000001" customHeight="1" x14ac:dyDescent="0.15">
      <c r="B6" s="50" t="s">
        <v>2</v>
      </c>
      <c r="C6" s="60">
        <v>-1.4</v>
      </c>
      <c r="D6" s="56">
        <v>-1.3</v>
      </c>
      <c r="E6" s="35">
        <v>-0.8</v>
      </c>
      <c r="F6" s="35">
        <v>-1</v>
      </c>
      <c r="G6" s="35">
        <v>-0.7</v>
      </c>
      <c r="H6" s="35">
        <v>-0.4</v>
      </c>
      <c r="I6" s="35">
        <v>-0.4</v>
      </c>
      <c r="J6" s="29">
        <v>-0.7</v>
      </c>
      <c r="K6" s="29">
        <v>-1.1000000000000001</v>
      </c>
      <c r="L6" s="67">
        <f>[5]武蔵野市!$V$30</f>
        <v>-1</v>
      </c>
      <c r="M6" s="23"/>
      <c r="N6" s="23"/>
      <c r="O6" s="50" t="s">
        <v>21</v>
      </c>
      <c r="P6" s="60">
        <v>2.4</v>
      </c>
      <c r="Q6" s="56">
        <v>1.8</v>
      </c>
      <c r="R6" s="35">
        <v>1.6</v>
      </c>
      <c r="S6" s="35">
        <v>1.3</v>
      </c>
      <c r="T6" s="35">
        <v>2.1</v>
      </c>
      <c r="U6" s="35">
        <v>2.7</v>
      </c>
      <c r="V6" s="35">
        <v>2.9</v>
      </c>
      <c r="W6" s="29">
        <v>3</v>
      </c>
      <c r="X6" s="29">
        <v>3.1</v>
      </c>
      <c r="Y6" s="30">
        <f>[6]稲城市!$V$30</f>
        <v>3.5</v>
      </c>
      <c r="Z6" s="23"/>
      <c r="AA6" s="23"/>
    </row>
    <row r="7" spans="2:27" s="17" customFormat="1" ht="20.100000000000001" customHeight="1" x14ac:dyDescent="0.15">
      <c r="B7" s="50" t="s">
        <v>3</v>
      </c>
      <c r="C7" s="60">
        <v>4.0999999999999996</v>
      </c>
      <c r="D7" s="56">
        <v>3.7</v>
      </c>
      <c r="E7" s="35">
        <v>3.9</v>
      </c>
      <c r="F7" s="35">
        <v>3.8</v>
      </c>
      <c r="G7" s="35">
        <v>3.5</v>
      </c>
      <c r="H7" s="40">
        <v>2.2999999999999998</v>
      </c>
      <c r="I7" s="35">
        <v>1.4</v>
      </c>
      <c r="J7" s="29">
        <v>1</v>
      </c>
      <c r="K7" s="29">
        <v>0.8</v>
      </c>
      <c r="L7" s="67">
        <f>[7]三鷹市!$V$30</f>
        <v>1</v>
      </c>
      <c r="M7" s="23"/>
      <c r="N7" s="23"/>
      <c r="O7" s="50" t="s">
        <v>22</v>
      </c>
      <c r="P7" s="60">
        <v>2.7</v>
      </c>
      <c r="Q7" s="56">
        <v>1.4</v>
      </c>
      <c r="R7" s="35">
        <v>1</v>
      </c>
      <c r="S7" s="35">
        <v>1.5</v>
      </c>
      <c r="T7" s="35">
        <v>2</v>
      </c>
      <c r="U7" s="35">
        <v>2</v>
      </c>
      <c r="V7" s="32">
        <v>1.6</v>
      </c>
      <c r="W7" s="29">
        <v>1</v>
      </c>
      <c r="X7" s="29">
        <v>0.60000000000000009</v>
      </c>
      <c r="Y7" s="30">
        <f>[8]羽村市!$V$30</f>
        <v>0.3</v>
      </c>
      <c r="Z7" s="23"/>
      <c r="AA7" s="23"/>
    </row>
    <row r="8" spans="2:27" s="17" customFormat="1" ht="20.100000000000001" customHeight="1" x14ac:dyDescent="0.15">
      <c r="B8" s="50" t="s">
        <v>4</v>
      </c>
      <c r="C8" s="60">
        <v>2.2000000000000002</v>
      </c>
      <c r="D8" s="56">
        <v>1.8</v>
      </c>
      <c r="E8" s="35">
        <v>1.7</v>
      </c>
      <c r="F8" s="35">
        <v>2.2000000000000002</v>
      </c>
      <c r="G8" s="35">
        <v>2.4</v>
      </c>
      <c r="H8" s="35">
        <v>2.7</v>
      </c>
      <c r="I8" s="35">
        <v>2.7</v>
      </c>
      <c r="J8" s="29">
        <v>2.6</v>
      </c>
      <c r="K8" s="29">
        <v>2.4</v>
      </c>
      <c r="L8" s="67">
        <f>[9]青梅市!$V$30</f>
        <v>2.2000000000000002</v>
      </c>
      <c r="M8" s="23"/>
      <c r="N8" s="23"/>
      <c r="O8" s="50" t="s">
        <v>23</v>
      </c>
      <c r="P8" s="60">
        <v>7.1</v>
      </c>
      <c r="Q8" s="56">
        <v>7</v>
      </c>
      <c r="R8" s="35">
        <v>7.3</v>
      </c>
      <c r="S8" s="35">
        <v>7.8</v>
      </c>
      <c r="T8" s="35">
        <v>8.5</v>
      </c>
      <c r="U8" s="35">
        <v>8.6</v>
      </c>
      <c r="V8" s="35">
        <v>8.1999999999999993</v>
      </c>
      <c r="W8" s="29">
        <v>7.1</v>
      </c>
      <c r="X8" s="29">
        <v>6</v>
      </c>
      <c r="Y8" s="30">
        <f>[10]あきる野市!$V$30</f>
        <v>4.9000000000000004</v>
      </c>
      <c r="Z8" s="23"/>
      <c r="AA8" s="23"/>
    </row>
    <row r="9" spans="2:27" s="17" customFormat="1" ht="20.100000000000001" customHeight="1" x14ac:dyDescent="0.15">
      <c r="B9" s="50" t="s">
        <v>5</v>
      </c>
      <c r="C9" s="60">
        <v>5.5</v>
      </c>
      <c r="D9" s="56">
        <v>3.8</v>
      </c>
      <c r="E9" s="35">
        <v>3.2</v>
      </c>
      <c r="F9" s="35">
        <v>2.6</v>
      </c>
      <c r="G9" s="35">
        <v>2.9</v>
      </c>
      <c r="H9" s="35">
        <v>3</v>
      </c>
      <c r="I9" s="35">
        <v>2.7</v>
      </c>
      <c r="J9" s="29">
        <v>3</v>
      </c>
      <c r="K9" s="29">
        <v>3.2</v>
      </c>
      <c r="L9" s="67">
        <f>[11]府中市!$V$30</f>
        <v>2.9</v>
      </c>
      <c r="M9" s="23"/>
      <c r="N9" s="23"/>
      <c r="O9" s="50" t="s">
        <v>38</v>
      </c>
      <c r="P9" s="63">
        <v>0.4</v>
      </c>
      <c r="Q9" s="56">
        <v>0.1</v>
      </c>
      <c r="R9" s="35">
        <v>0</v>
      </c>
      <c r="S9" s="35">
        <v>-0.2</v>
      </c>
      <c r="T9" s="35">
        <v>0.1</v>
      </c>
      <c r="U9" s="35">
        <v>0.8</v>
      </c>
      <c r="V9" s="35">
        <v>1.7</v>
      </c>
      <c r="W9" s="29">
        <v>2.1</v>
      </c>
      <c r="X9" s="29">
        <v>2.2999999999999998</v>
      </c>
      <c r="Y9" s="30">
        <f>[12]西東京市!$V$30</f>
        <v>2.4</v>
      </c>
      <c r="Z9" s="23"/>
      <c r="AA9" s="23"/>
    </row>
    <row r="10" spans="2:27" s="17" customFormat="1" ht="20.100000000000001" customHeight="1" x14ac:dyDescent="0.15">
      <c r="B10" s="50" t="s">
        <v>6</v>
      </c>
      <c r="C10" s="60">
        <v>1.4</v>
      </c>
      <c r="D10" s="56">
        <v>1.2</v>
      </c>
      <c r="E10" s="35">
        <v>0.9</v>
      </c>
      <c r="F10" s="35">
        <v>0.5</v>
      </c>
      <c r="G10" s="35">
        <v>0.2</v>
      </c>
      <c r="H10" s="35">
        <v>0.2</v>
      </c>
      <c r="I10" s="35">
        <v>0.3</v>
      </c>
      <c r="J10" s="29">
        <v>0.5</v>
      </c>
      <c r="K10" s="29">
        <v>0.4</v>
      </c>
      <c r="L10" s="67">
        <f>[13]昭島市!$V$30</f>
        <v>0.3</v>
      </c>
      <c r="M10" s="23"/>
      <c r="N10" s="23"/>
      <c r="O10" s="50" t="s">
        <v>24</v>
      </c>
      <c r="P10" s="60">
        <v>-0.7</v>
      </c>
      <c r="Q10" s="56">
        <v>-1.1000000000000001</v>
      </c>
      <c r="R10" s="35">
        <v>-0.9</v>
      </c>
      <c r="S10" s="35">
        <v>-0.3</v>
      </c>
      <c r="T10" s="35">
        <v>0.6</v>
      </c>
      <c r="U10" s="35">
        <v>0.8</v>
      </c>
      <c r="V10" s="35">
        <v>0.6</v>
      </c>
      <c r="W10" s="29">
        <v>0.6</v>
      </c>
      <c r="X10" s="29">
        <v>0.60000000000000009</v>
      </c>
      <c r="Y10" s="30">
        <f>[14]瑞穂町!$V$30</f>
        <v>0.8</v>
      </c>
      <c r="Z10" s="23"/>
      <c r="AA10" s="23"/>
    </row>
    <row r="11" spans="2:27" s="17" customFormat="1" ht="20.100000000000001" customHeight="1" x14ac:dyDescent="0.15">
      <c r="B11" s="50" t="s">
        <v>7</v>
      </c>
      <c r="C11" s="60">
        <v>2.2000000000000002</v>
      </c>
      <c r="D11" s="56">
        <v>2.2999999999999998</v>
      </c>
      <c r="E11" s="37">
        <v>1.8</v>
      </c>
      <c r="F11" s="37">
        <v>1.3</v>
      </c>
      <c r="G11" s="37">
        <v>0.7</v>
      </c>
      <c r="H11" s="37">
        <v>0.5</v>
      </c>
      <c r="I11" s="37">
        <v>0.3</v>
      </c>
      <c r="J11" s="31">
        <v>0.4</v>
      </c>
      <c r="K11" s="31">
        <v>0.7</v>
      </c>
      <c r="L11" s="67">
        <f>[15]調布市!$V$30</f>
        <v>1.1000000000000001</v>
      </c>
      <c r="M11" s="23"/>
      <c r="N11" s="23"/>
      <c r="O11" s="50" t="s">
        <v>25</v>
      </c>
      <c r="P11" s="60">
        <v>7.2</v>
      </c>
      <c r="Q11" s="56">
        <v>7</v>
      </c>
      <c r="R11" s="35">
        <v>6.9</v>
      </c>
      <c r="S11" s="35">
        <v>6.5</v>
      </c>
      <c r="T11" s="35">
        <v>6</v>
      </c>
      <c r="U11" s="35">
        <v>5.3</v>
      </c>
      <c r="V11" s="35">
        <v>4.5</v>
      </c>
      <c r="W11" s="29">
        <v>4.4000000000000004</v>
      </c>
      <c r="X11" s="29">
        <v>4.0999999999999996</v>
      </c>
      <c r="Y11" s="30">
        <f>[16]日の出町!$V$30</f>
        <v>3.9</v>
      </c>
      <c r="Z11" s="23"/>
      <c r="AA11" s="23"/>
    </row>
    <row r="12" spans="2:27" s="17" customFormat="1" ht="20.100000000000001" customHeight="1" x14ac:dyDescent="0.15">
      <c r="B12" s="51" t="s">
        <v>44</v>
      </c>
      <c r="C12" s="60">
        <v>-1.7</v>
      </c>
      <c r="D12" s="57">
        <v>-2</v>
      </c>
      <c r="E12" s="39">
        <v>-1.7</v>
      </c>
      <c r="F12" s="39">
        <v>-1.3</v>
      </c>
      <c r="G12" s="39">
        <v>-0.6</v>
      </c>
      <c r="H12" s="39">
        <v>-0.3</v>
      </c>
      <c r="I12" s="35">
        <v>0</v>
      </c>
      <c r="J12" s="29">
        <v>0.5</v>
      </c>
      <c r="K12" s="29">
        <v>0.9</v>
      </c>
      <c r="L12" s="67">
        <f>[17]町田市!$V$30</f>
        <v>1</v>
      </c>
      <c r="M12" s="23"/>
      <c r="N12" s="23"/>
      <c r="O12" s="50" t="s">
        <v>26</v>
      </c>
      <c r="P12" s="60">
        <v>5</v>
      </c>
      <c r="Q12" s="56">
        <v>4.8</v>
      </c>
      <c r="R12" s="35">
        <v>4.7</v>
      </c>
      <c r="S12" s="35">
        <v>4.5999999999999996</v>
      </c>
      <c r="T12" s="35">
        <v>4.9000000000000004</v>
      </c>
      <c r="U12" s="35">
        <v>5.2</v>
      </c>
      <c r="V12" s="35">
        <v>5</v>
      </c>
      <c r="W12" s="29">
        <v>4.2</v>
      </c>
      <c r="X12" s="29">
        <v>1.9</v>
      </c>
      <c r="Y12" s="30">
        <f>[18]檜原村!$V$30</f>
        <v>-1</v>
      </c>
      <c r="Z12" s="23"/>
      <c r="AA12" s="23"/>
    </row>
    <row r="13" spans="2:27" s="17" customFormat="1" ht="20.100000000000001" customHeight="1" x14ac:dyDescent="0.15">
      <c r="B13" s="50" t="s">
        <v>8</v>
      </c>
      <c r="C13" s="60">
        <v>4.0999999999999996</v>
      </c>
      <c r="D13" s="56">
        <v>3.2</v>
      </c>
      <c r="E13" s="35">
        <v>3.1</v>
      </c>
      <c r="F13" s="35">
        <v>3</v>
      </c>
      <c r="G13" s="35">
        <v>2.8</v>
      </c>
      <c r="H13" s="35">
        <v>2.5</v>
      </c>
      <c r="I13" s="35">
        <v>2.1</v>
      </c>
      <c r="J13" s="29">
        <v>1.8</v>
      </c>
      <c r="K13" s="29">
        <v>1.6</v>
      </c>
      <c r="L13" s="67">
        <f>[19]小金井市!$V$30</f>
        <v>1.5</v>
      </c>
      <c r="M13" s="23"/>
      <c r="N13" s="23"/>
      <c r="O13" s="50" t="s">
        <v>27</v>
      </c>
      <c r="P13" s="60">
        <v>7</v>
      </c>
      <c r="Q13" s="56">
        <v>6.3</v>
      </c>
      <c r="R13" s="35">
        <v>5.7</v>
      </c>
      <c r="S13" s="35">
        <v>5.4</v>
      </c>
      <c r="T13" s="35">
        <v>5.6</v>
      </c>
      <c r="U13" s="35">
        <v>5.9</v>
      </c>
      <c r="V13" s="35">
        <v>6.8</v>
      </c>
      <c r="W13" s="29">
        <v>7.1</v>
      </c>
      <c r="X13" s="29">
        <v>7.3</v>
      </c>
      <c r="Y13" s="30">
        <f>[20]奥多摩町!$V$30</f>
        <v>7.3</v>
      </c>
      <c r="Z13" s="23"/>
      <c r="AA13" s="23"/>
    </row>
    <row r="14" spans="2:27" s="17" customFormat="1" ht="20.100000000000001" customHeight="1" x14ac:dyDescent="0.15">
      <c r="B14" s="50" t="s">
        <v>9</v>
      </c>
      <c r="C14" s="60">
        <v>2.9</v>
      </c>
      <c r="D14" s="56">
        <v>2.1</v>
      </c>
      <c r="E14" s="35">
        <v>1.1000000000000001</v>
      </c>
      <c r="F14" s="35">
        <v>0.6</v>
      </c>
      <c r="G14" s="35">
        <v>0.7</v>
      </c>
      <c r="H14" s="35">
        <v>1.2</v>
      </c>
      <c r="I14" s="35">
        <v>1.7</v>
      </c>
      <c r="J14" s="29">
        <v>2</v>
      </c>
      <c r="K14" s="29">
        <v>2</v>
      </c>
      <c r="L14" s="67">
        <f>[21]小平市!$V$30</f>
        <v>1.9</v>
      </c>
      <c r="M14" s="23"/>
      <c r="N14" s="23"/>
      <c r="O14" s="50" t="s">
        <v>28</v>
      </c>
      <c r="P14" s="60">
        <v>13.4</v>
      </c>
      <c r="Q14" s="56">
        <v>12.7</v>
      </c>
      <c r="R14" s="35">
        <v>11.8</v>
      </c>
      <c r="S14" s="35">
        <v>11.4</v>
      </c>
      <c r="T14" s="35">
        <v>11.5</v>
      </c>
      <c r="U14" s="35">
        <v>12</v>
      </c>
      <c r="V14" s="35">
        <v>12.2</v>
      </c>
      <c r="W14" s="29">
        <v>11.8</v>
      </c>
      <c r="X14" s="29">
        <v>11.8</v>
      </c>
      <c r="Y14" s="30">
        <f>[22]大島町!$V$30</f>
        <v>12.1</v>
      </c>
      <c r="Z14" s="23"/>
      <c r="AA14" s="23"/>
    </row>
    <row r="15" spans="2:27" s="17" customFormat="1" ht="20.100000000000001" customHeight="1" x14ac:dyDescent="0.15">
      <c r="B15" s="50" t="s">
        <v>10</v>
      </c>
      <c r="C15" s="60">
        <v>0.7</v>
      </c>
      <c r="D15" s="56">
        <v>0</v>
      </c>
      <c r="E15" s="35">
        <v>-0.5</v>
      </c>
      <c r="F15" s="35">
        <v>-1.1000000000000001</v>
      </c>
      <c r="G15" s="35">
        <v>-1.7</v>
      </c>
      <c r="H15" s="35">
        <v>-2.2999999999999998</v>
      </c>
      <c r="I15" s="35">
        <v>-2.2000000000000002</v>
      </c>
      <c r="J15" s="29">
        <v>-2.2999999999999998</v>
      </c>
      <c r="K15" s="29">
        <v>-2.4</v>
      </c>
      <c r="L15" s="30">
        <f>[23]日野市!$V$30</f>
        <v>-2.4</v>
      </c>
      <c r="M15" s="23"/>
      <c r="N15" s="23"/>
      <c r="O15" s="50" t="s">
        <v>29</v>
      </c>
      <c r="P15" s="60">
        <v>4.9000000000000004</v>
      </c>
      <c r="Q15" s="56">
        <v>4.0999999999999996</v>
      </c>
      <c r="R15" s="35">
        <v>3.5</v>
      </c>
      <c r="S15" s="35">
        <v>2.7</v>
      </c>
      <c r="T15" s="35">
        <v>2.8</v>
      </c>
      <c r="U15" s="35">
        <v>2.8</v>
      </c>
      <c r="V15" s="35">
        <v>4</v>
      </c>
      <c r="W15" s="29">
        <v>4.9000000000000004</v>
      </c>
      <c r="X15" s="29">
        <v>6.4</v>
      </c>
      <c r="Y15" s="30">
        <f>[24]利島村!$V$30</f>
        <v>6.5</v>
      </c>
      <c r="Z15" s="23"/>
      <c r="AA15" s="23"/>
    </row>
    <row r="16" spans="2:27" s="17" customFormat="1" ht="20.100000000000001" customHeight="1" x14ac:dyDescent="0.15">
      <c r="B16" s="50" t="s">
        <v>11</v>
      </c>
      <c r="C16" s="60">
        <v>3.8</v>
      </c>
      <c r="D16" s="56">
        <v>3.9</v>
      </c>
      <c r="E16" s="35">
        <v>5.2</v>
      </c>
      <c r="F16" s="35">
        <v>5.3</v>
      </c>
      <c r="G16" s="35">
        <v>4.9000000000000004</v>
      </c>
      <c r="H16" s="35">
        <v>3.4</v>
      </c>
      <c r="I16" s="35">
        <v>2.7</v>
      </c>
      <c r="J16" s="29">
        <v>2.2999999999999998</v>
      </c>
      <c r="K16" s="29">
        <v>2.4</v>
      </c>
      <c r="L16" s="30">
        <f>[25]東村山市!$V$30</f>
        <v>2.6</v>
      </c>
      <c r="M16" s="23"/>
      <c r="N16" s="23"/>
      <c r="O16" s="50" t="s">
        <v>30</v>
      </c>
      <c r="P16" s="60">
        <v>7.3</v>
      </c>
      <c r="Q16" s="56">
        <v>7.2</v>
      </c>
      <c r="R16" s="35">
        <v>7</v>
      </c>
      <c r="S16" s="35">
        <v>7.3</v>
      </c>
      <c r="T16" s="35">
        <v>7.3</v>
      </c>
      <c r="U16" s="35">
        <v>6.8</v>
      </c>
      <c r="V16" s="35">
        <v>6.2</v>
      </c>
      <c r="W16" s="29">
        <v>6</v>
      </c>
      <c r="X16" s="29">
        <v>6.1</v>
      </c>
      <c r="Y16" s="30">
        <f>[26]新島村!$V$30</f>
        <v>6.5</v>
      </c>
      <c r="Z16" s="23"/>
      <c r="AA16" s="23"/>
    </row>
    <row r="17" spans="2:27" s="17" customFormat="1" ht="20.100000000000001" customHeight="1" x14ac:dyDescent="0.15">
      <c r="B17" s="50" t="s">
        <v>12</v>
      </c>
      <c r="C17" s="60">
        <v>2.7</v>
      </c>
      <c r="D17" s="56">
        <v>1</v>
      </c>
      <c r="E17" s="35">
        <v>-0.8</v>
      </c>
      <c r="F17" s="35">
        <v>-1.4</v>
      </c>
      <c r="G17" s="35">
        <v>-0.6</v>
      </c>
      <c r="H17" s="35">
        <v>-1</v>
      </c>
      <c r="I17" s="35">
        <v>-1.2</v>
      </c>
      <c r="J17" s="29">
        <v>-1.6</v>
      </c>
      <c r="K17" s="29">
        <v>-0.60000000000000009</v>
      </c>
      <c r="L17" s="30">
        <f>[27]国分寺市!$V$30</f>
        <v>0.2</v>
      </c>
      <c r="M17" s="23"/>
      <c r="N17" s="23"/>
      <c r="O17" s="50" t="s">
        <v>31</v>
      </c>
      <c r="P17" s="60">
        <v>1.2</v>
      </c>
      <c r="Q17" s="56">
        <v>1.3</v>
      </c>
      <c r="R17" s="35">
        <v>1.6</v>
      </c>
      <c r="S17" s="35">
        <v>1.5</v>
      </c>
      <c r="T17" s="35">
        <v>1.6</v>
      </c>
      <c r="U17" s="35">
        <v>1.6</v>
      </c>
      <c r="V17" s="32">
        <v>2.2000000000000002</v>
      </c>
      <c r="W17" s="29">
        <v>2.7</v>
      </c>
      <c r="X17" s="29">
        <v>2.9</v>
      </c>
      <c r="Y17" s="30">
        <f>[28]神津島村!$V$30</f>
        <v>2.5</v>
      </c>
      <c r="Z17" s="23"/>
      <c r="AA17" s="23"/>
    </row>
    <row r="18" spans="2:27" s="17" customFormat="1" ht="20.100000000000001" customHeight="1" x14ac:dyDescent="0.15">
      <c r="B18" s="50" t="s">
        <v>13</v>
      </c>
      <c r="C18" s="60">
        <v>0.7</v>
      </c>
      <c r="D18" s="56">
        <v>-0.8</v>
      </c>
      <c r="E18" s="35">
        <v>-2</v>
      </c>
      <c r="F18" s="48">
        <v>-2</v>
      </c>
      <c r="G18" s="47">
        <v>-1.4</v>
      </c>
      <c r="H18" s="35">
        <v>-0.8</v>
      </c>
      <c r="I18" s="32">
        <v>-0.4</v>
      </c>
      <c r="J18" s="29">
        <v>0</v>
      </c>
      <c r="K18" s="29">
        <v>0.7</v>
      </c>
      <c r="L18" s="30">
        <f>[29]国立市!$V$30</f>
        <v>1.7</v>
      </c>
      <c r="M18" s="23"/>
      <c r="N18" s="23"/>
      <c r="O18" s="50" t="s">
        <v>32</v>
      </c>
      <c r="P18" s="60">
        <v>12.3</v>
      </c>
      <c r="Q18" s="56">
        <v>11.7</v>
      </c>
      <c r="R18" s="35">
        <v>9.1</v>
      </c>
      <c r="S18" s="35">
        <v>6.3</v>
      </c>
      <c r="T18" s="35">
        <v>3.9</v>
      </c>
      <c r="U18" s="35">
        <v>3.9</v>
      </c>
      <c r="V18" s="35">
        <v>4.7</v>
      </c>
      <c r="W18" s="29">
        <v>5.6</v>
      </c>
      <c r="X18" s="29">
        <v>6.2</v>
      </c>
      <c r="Y18" s="30">
        <f>[30]三宅村!$V$30</f>
        <v>7.4</v>
      </c>
      <c r="Z18" s="23"/>
      <c r="AA18" s="23"/>
    </row>
    <row r="19" spans="2:27" s="17" customFormat="1" ht="20.100000000000001" customHeight="1" x14ac:dyDescent="0.15">
      <c r="B19" s="50" t="s">
        <v>14</v>
      </c>
      <c r="C19" s="60">
        <v>0.5</v>
      </c>
      <c r="D19" s="56">
        <v>-0.6</v>
      </c>
      <c r="E19" s="35">
        <v>-1.7</v>
      </c>
      <c r="F19" s="48">
        <v>-2.7</v>
      </c>
      <c r="G19" s="47">
        <v>-3</v>
      </c>
      <c r="H19" s="35">
        <v>-3.2</v>
      </c>
      <c r="I19" s="35">
        <v>-3.2</v>
      </c>
      <c r="J19" s="29">
        <v>-3.1</v>
      </c>
      <c r="K19" s="29">
        <v>-3</v>
      </c>
      <c r="L19" s="30">
        <f>[31]福生市!$V$30</f>
        <v>-2.8</v>
      </c>
      <c r="M19" s="23"/>
      <c r="N19" s="23"/>
      <c r="O19" s="50" t="s">
        <v>33</v>
      </c>
      <c r="P19" s="60">
        <v>2.1</v>
      </c>
      <c r="Q19" s="56">
        <v>1.3</v>
      </c>
      <c r="R19" s="35">
        <v>1.6</v>
      </c>
      <c r="S19" s="35">
        <v>1.8</v>
      </c>
      <c r="T19" s="35">
        <v>2.2000000000000002</v>
      </c>
      <c r="U19" s="35">
        <v>2.4</v>
      </c>
      <c r="V19" s="35">
        <v>3.3</v>
      </c>
      <c r="W19" s="29">
        <v>4.8</v>
      </c>
      <c r="X19" s="29">
        <v>5.6</v>
      </c>
      <c r="Y19" s="30">
        <f>[32]御蔵島村!$V$30</f>
        <v>5.8</v>
      </c>
      <c r="Z19" s="23"/>
      <c r="AA19" s="23"/>
    </row>
    <row r="20" spans="2:27" s="17" customFormat="1" ht="20.100000000000001" customHeight="1" x14ac:dyDescent="0.15">
      <c r="B20" s="50" t="s">
        <v>15</v>
      </c>
      <c r="C20" s="60">
        <v>5.3</v>
      </c>
      <c r="D20" s="56">
        <v>4.5999999999999996</v>
      </c>
      <c r="E20" s="35">
        <v>3.9</v>
      </c>
      <c r="F20" s="48">
        <v>3</v>
      </c>
      <c r="G20" s="47">
        <v>2.5</v>
      </c>
      <c r="H20" s="35">
        <v>2</v>
      </c>
      <c r="I20" s="35">
        <v>1.9</v>
      </c>
      <c r="J20" s="29">
        <v>1.7</v>
      </c>
      <c r="K20" s="29">
        <v>1.4</v>
      </c>
      <c r="L20" s="30">
        <f>[33]狛江市!$V$30</f>
        <v>1.1000000000000001</v>
      </c>
      <c r="M20" s="23"/>
      <c r="N20" s="23"/>
      <c r="O20" s="50" t="s">
        <v>34</v>
      </c>
      <c r="P20" s="60">
        <v>9.6999999999999993</v>
      </c>
      <c r="Q20" s="56">
        <v>10.199999999999999</v>
      </c>
      <c r="R20" s="35">
        <v>11.3</v>
      </c>
      <c r="S20" s="35">
        <v>12.3</v>
      </c>
      <c r="T20" s="35">
        <v>12.4</v>
      </c>
      <c r="U20" s="35">
        <v>12.5</v>
      </c>
      <c r="V20" s="35">
        <v>12.3</v>
      </c>
      <c r="W20" s="29">
        <v>12.2</v>
      </c>
      <c r="X20" s="29">
        <v>12</v>
      </c>
      <c r="Y20" s="30">
        <f>[34]八丈町!$V$30</f>
        <v>11.3</v>
      </c>
      <c r="Z20" s="23"/>
      <c r="AA20" s="23"/>
    </row>
    <row r="21" spans="2:27" s="17" customFormat="1" ht="20.100000000000001" customHeight="1" x14ac:dyDescent="0.15">
      <c r="B21" s="50" t="s">
        <v>16</v>
      </c>
      <c r="C21" s="60">
        <v>0.3</v>
      </c>
      <c r="D21" s="56">
        <v>-1.2</v>
      </c>
      <c r="E21" s="35">
        <v>-2.2999999999999998</v>
      </c>
      <c r="F21" s="35">
        <v>-2.6</v>
      </c>
      <c r="G21" s="35">
        <v>-2.6</v>
      </c>
      <c r="H21" s="40">
        <v>-2.7</v>
      </c>
      <c r="I21" s="40">
        <v>-2.7</v>
      </c>
      <c r="J21" s="29">
        <v>-2.2000000000000002</v>
      </c>
      <c r="K21" s="29">
        <v>-1.5</v>
      </c>
      <c r="L21" s="30">
        <f>[35]東大和市!$V$30</f>
        <v>-0.8</v>
      </c>
      <c r="M21" s="23"/>
      <c r="N21" s="23"/>
      <c r="O21" s="50" t="s">
        <v>35</v>
      </c>
      <c r="P21" s="60">
        <v>2.6</v>
      </c>
      <c r="Q21" s="56">
        <v>2.1</v>
      </c>
      <c r="R21" s="35">
        <v>-1.4</v>
      </c>
      <c r="S21" s="35">
        <v>-2.4</v>
      </c>
      <c r="T21" s="35">
        <v>-2.2000000000000002</v>
      </c>
      <c r="U21" s="35">
        <v>-0.3</v>
      </c>
      <c r="V21" s="35">
        <v>-0.2</v>
      </c>
      <c r="W21" s="29">
        <v>-0.7</v>
      </c>
      <c r="X21" s="29">
        <v>-0.9</v>
      </c>
      <c r="Y21" s="30">
        <f>[36]青ケ島村!$V$30</f>
        <v>-0.6</v>
      </c>
      <c r="Z21" s="23"/>
      <c r="AA21" s="23"/>
    </row>
    <row r="22" spans="2:27" s="17" customFormat="1" ht="20.100000000000001" customHeight="1" thickBot="1" x14ac:dyDescent="0.2">
      <c r="B22" s="52" t="s">
        <v>17</v>
      </c>
      <c r="C22" s="60">
        <v>5.0999999999999996</v>
      </c>
      <c r="D22" s="56">
        <v>4.5</v>
      </c>
      <c r="E22" s="45">
        <v>4.4000000000000004</v>
      </c>
      <c r="F22" s="45">
        <v>4.2</v>
      </c>
      <c r="G22" s="45">
        <v>4.0999999999999996</v>
      </c>
      <c r="H22" s="41">
        <v>3.6</v>
      </c>
      <c r="I22" s="41">
        <v>3.5</v>
      </c>
      <c r="J22" s="38">
        <v>3.7</v>
      </c>
      <c r="K22" s="29">
        <v>3.9</v>
      </c>
      <c r="L22" s="30">
        <f>[37]清瀬市!$V$30</f>
        <v>4</v>
      </c>
      <c r="M22" s="23"/>
      <c r="N22" s="23"/>
      <c r="O22" s="53" t="s">
        <v>36</v>
      </c>
      <c r="P22" s="61">
        <v>14.1</v>
      </c>
      <c r="Q22" s="59">
        <v>12.7</v>
      </c>
      <c r="R22" s="42">
        <v>11.2</v>
      </c>
      <c r="S22" s="42">
        <v>10.5</v>
      </c>
      <c r="T22" s="42">
        <v>9.8000000000000007</v>
      </c>
      <c r="U22" s="42">
        <v>8.4</v>
      </c>
      <c r="V22" s="36">
        <v>6.9</v>
      </c>
      <c r="W22" s="33">
        <v>5.4</v>
      </c>
      <c r="X22" s="33">
        <v>4.0999999999999996</v>
      </c>
      <c r="Y22" s="34">
        <f>[38]小笠原村!$V$30</f>
        <v>3.3</v>
      </c>
      <c r="Z22" s="23"/>
      <c r="AA22" s="23"/>
    </row>
    <row r="23" spans="2:27" s="17" customFormat="1" ht="20.100000000000001" customHeight="1" thickBot="1" x14ac:dyDescent="0.2">
      <c r="B23" s="53" t="s">
        <v>18</v>
      </c>
      <c r="C23" s="61">
        <v>3.9</v>
      </c>
      <c r="D23" s="58">
        <v>2.6</v>
      </c>
      <c r="E23" s="36">
        <v>1.6</v>
      </c>
      <c r="F23" s="36">
        <v>0.7</v>
      </c>
      <c r="G23" s="36">
        <v>0.4</v>
      </c>
      <c r="H23" s="42">
        <v>0.2</v>
      </c>
      <c r="I23" s="42">
        <v>0.3</v>
      </c>
      <c r="J23" s="33">
        <v>0.1</v>
      </c>
      <c r="K23" s="33">
        <v>-0.1</v>
      </c>
      <c r="L23" s="34">
        <f>[39]東久留米市!$V$30</f>
        <v>-0.1</v>
      </c>
      <c r="M23" s="23"/>
      <c r="N23" s="23"/>
    </row>
    <row r="24" spans="2:27" s="17" customFormat="1" x14ac:dyDescent="0.15">
      <c r="B24" s="24"/>
      <c r="C24" s="24"/>
      <c r="D24" s="24"/>
    </row>
    <row r="25" spans="2:27" s="17" customFormat="1" ht="19.5" customHeight="1" x14ac:dyDescent="0.15">
      <c r="H25" s="1"/>
      <c r="I25" s="23"/>
      <c r="J25" s="23"/>
      <c r="O25" s="23"/>
      <c r="P25" s="23"/>
      <c r="Q25" s="23"/>
      <c r="R25" s="23"/>
      <c r="S25" s="23"/>
      <c r="T25" s="23"/>
      <c r="U25" s="25"/>
      <c r="V25" s="23"/>
      <c r="W25" s="23"/>
    </row>
    <row r="26" spans="2:27" s="17" customFormat="1" ht="20.100000000000001" customHeight="1" x14ac:dyDescent="0.15">
      <c r="H26" s="1"/>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2"/>
  <pageMargins left="0.74803149606299213" right="0.74803149606299213" top="0.98425196850393704" bottom="0.98425196850393704" header="0.51181102362204722" footer="0.31496062992125984"/>
  <pageSetup paperSize="9" firstPageNumber="27" fitToWidth="2" orientation="landscape" useFirstPageNumber="1" r:id="rId1"/>
  <headerFooter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実質公債費比率説明</vt:lpstr>
      <vt:lpstr>実質公債費比率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2024-02-22T00:38:00Z</cp:lastPrinted>
  <dcterms:created xsi:type="dcterms:W3CDTF">2002-02-22T07:24:43Z</dcterms:created>
  <dcterms:modified xsi:type="dcterms:W3CDTF">2024-02-22T00:38:07Z</dcterms:modified>
</cp:coreProperties>
</file>