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C:\Users\user06\Box\調査部\1 毎年度調査\2023年度\税財政\07　入稿データ\財政力（来年度マクロに影響するのでシートの増減、名称の修正はNG、税政はファイル名は変更可)\本編\"/>
    </mc:Choice>
  </mc:AlternateContent>
  <xr:revisionPtr revIDLastSave="0" documentId="13_ncr:1_{62F0B6EE-6D34-4B64-AB74-5008F45271A1}" xr6:coauthVersionLast="47" xr6:coauthVersionMax="47" xr10:uidLastSave="{00000000-0000-0000-0000-000000000000}"/>
  <bookViews>
    <workbookView xWindow="-120" yWindow="-120" windowWidth="20730" windowHeight="11160" xr2:uid="{00000000-000D-0000-FFFF-FFFF00000000}"/>
  </bookViews>
  <sheets>
    <sheet name="経常収支比率説明" sheetId="10" r:id="rId1"/>
    <sheet name="経常収支比率"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xlnm.Print_Area" localSheetId="1">経常収支比率!$A$1:$Y$24</definedName>
    <definedName name="_xlnm.Print_Area" localSheetId="0">経常収支比率説明!$A$1:$AA$27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5" l="1"/>
  <c r="L22" i="5"/>
  <c r="L21" i="5"/>
  <c r="L20" i="5"/>
  <c r="L19" i="5"/>
  <c r="L18" i="5"/>
  <c r="L17" i="5"/>
  <c r="L16" i="5"/>
  <c r="L15" i="5"/>
  <c r="L14" i="5"/>
  <c r="L13" i="5"/>
  <c r="L12" i="5"/>
  <c r="L11" i="5"/>
  <c r="L10" i="5"/>
  <c r="L9" i="5"/>
  <c r="L8" i="5"/>
  <c r="L7" i="5"/>
  <c r="L6" i="5"/>
  <c r="L5" i="5"/>
  <c r="L4" i="5"/>
  <c r="Y22" i="5"/>
  <c r="Y21" i="5"/>
  <c r="Y20" i="5"/>
  <c r="Y19" i="5"/>
  <c r="Y18" i="5"/>
  <c r="Y17" i="5"/>
  <c r="Y16" i="5"/>
  <c r="Y15" i="5"/>
  <c r="Y14" i="5"/>
  <c r="Y13" i="5"/>
  <c r="Y12" i="5"/>
  <c r="Y11" i="5"/>
  <c r="Y10" i="5"/>
  <c r="Y9" i="5"/>
  <c r="Y8" i="5"/>
  <c r="Y7" i="5"/>
  <c r="Y6" i="5"/>
  <c r="Y5" i="5"/>
  <c r="Y4" i="5"/>
</calcChain>
</file>

<file path=xl/sharedStrings.xml><?xml version="1.0" encoding="utf-8"?>
<sst xmlns="http://schemas.openxmlformats.org/spreadsheetml/2006/main" count="74" uniqueCount="61">
  <si>
    <t>八王子市</t>
    <rPh sb="0" eb="4">
      <t>ハチオウジシ</t>
    </rPh>
    <phoneticPr fontId="2"/>
  </si>
  <si>
    <t>立川市</t>
    <rPh sb="0" eb="3">
      <t>タチカワシ</t>
    </rPh>
    <phoneticPr fontId="2"/>
  </si>
  <si>
    <t>武蔵野市</t>
    <rPh sb="0" eb="4">
      <t>ムサシノシ</t>
    </rPh>
    <phoneticPr fontId="2"/>
  </si>
  <si>
    <t>三鷹市</t>
    <rPh sb="0" eb="3">
      <t>ミタカシ</t>
    </rPh>
    <phoneticPr fontId="2"/>
  </si>
  <si>
    <t>青梅市</t>
    <rPh sb="0" eb="3">
      <t>オウメシ</t>
    </rPh>
    <phoneticPr fontId="2"/>
  </si>
  <si>
    <t>昭島市</t>
    <rPh sb="0" eb="3">
      <t>アキシマシ</t>
    </rPh>
    <phoneticPr fontId="2"/>
  </si>
  <si>
    <t>調布市</t>
    <rPh sb="0" eb="3">
      <t>チョウフシ</t>
    </rPh>
    <phoneticPr fontId="2"/>
  </si>
  <si>
    <t>町田市</t>
    <rPh sb="0" eb="3">
      <t>マチダシ</t>
    </rPh>
    <phoneticPr fontId="2"/>
  </si>
  <si>
    <t>小金井市</t>
    <rPh sb="0" eb="4">
      <t>コガネイシ</t>
    </rPh>
    <phoneticPr fontId="2"/>
  </si>
  <si>
    <t>小平市</t>
    <rPh sb="0" eb="3">
      <t>コダイラシ</t>
    </rPh>
    <phoneticPr fontId="2"/>
  </si>
  <si>
    <t>日野市</t>
    <rPh sb="0" eb="3">
      <t>ヒノシ</t>
    </rPh>
    <phoneticPr fontId="2"/>
  </si>
  <si>
    <t>東村山市</t>
    <rPh sb="0" eb="4">
      <t>ヒガシムラヤマシ</t>
    </rPh>
    <phoneticPr fontId="2"/>
  </si>
  <si>
    <t>国分寺市</t>
    <rPh sb="0" eb="4">
      <t>コクブンジシ</t>
    </rPh>
    <phoneticPr fontId="2"/>
  </si>
  <si>
    <t>国立市</t>
    <rPh sb="0" eb="3">
      <t>クニタチシ</t>
    </rPh>
    <phoneticPr fontId="2"/>
  </si>
  <si>
    <t>福生市</t>
    <rPh sb="0" eb="3">
      <t>フッサシ</t>
    </rPh>
    <phoneticPr fontId="2"/>
  </si>
  <si>
    <t>狛江市</t>
    <rPh sb="0" eb="3">
      <t>コマエシ</t>
    </rPh>
    <phoneticPr fontId="2"/>
  </si>
  <si>
    <t>東大和市</t>
    <rPh sb="0" eb="4">
      <t>ヒガシヤマトシ</t>
    </rPh>
    <phoneticPr fontId="2"/>
  </si>
  <si>
    <t>清瀬市</t>
    <rPh sb="0" eb="3">
      <t>キヨセシ</t>
    </rPh>
    <phoneticPr fontId="2"/>
  </si>
  <si>
    <t>東久留米市</t>
    <rPh sb="0" eb="5">
      <t>ヒガシクルメシ</t>
    </rPh>
    <phoneticPr fontId="2"/>
  </si>
  <si>
    <t>武蔵村山市</t>
    <rPh sb="0" eb="5">
      <t>ムサシムラヤマシ</t>
    </rPh>
    <phoneticPr fontId="2"/>
  </si>
  <si>
    <t>多摩市</t>
    <rPh sb="0" eb="3">
      <t>タマシ</t>
    </rPh>
    <phoneticPr fontId="2"/>
  </si>
  <si>
    <t>稲城市</t>
    <rPh sb="0" eb="3">
      <t>イナギシ</t>
    </rPh>
    <phoneticPr fontId="2"/>
  </si>
  <si>
    <t>羽村市</t>
    <rPh sb="0" eb="3">
      <t>ハムラシ</t>
    </rPh>
    <phoneticPr fontId="2"/>
  </si>
  <si>
    <t>あきる野市</t>
    <rPh sb="3" eb="5">
      <t>ノシ</t>
    </rPh>
    <phoneticPr fontId="2"/>
  </si>
  <si>
    <t>瑞穂町</t>
    <rPh sb="0" eb="3">
      <t>ミズホマチ</t>
    </rPh>
    <phoneticPr fontId="2"/>
  </si>
  <si>
    <t>日の出町</t>
    <rPh sb="0" eb="1">
      <t>ヒ</t>
    </rPh>
    <rPh sb="2" eb="4">
      <t>デマチ</t>
    </rPh>
    <phoneticPr fontId="2"/>
  </si>
  <si>
    <t>檜原村</t>
    <rPh sb="0" eb="3">
      <t>ヒノハラムラ</t>
    </rPh>
    <phoneticPr fontId="2"/>
  </si>
  <si>
    <t>奥多摩町</t>
    <rPh sb="0" eb="4">
      <t>オクタママチ</t>
    </rPh>
    <phoneticPr fontId="2"/>
  </si>
  <si>
    <t>大島町</t>
    <rPh sb="0" eb="3">
      <t>オオシママチ</t>
    </rPh>
    <phoneticPr fontId="2"/>
  </si>
  <si>
    <t>利島村</t>
    <rPh sb="0" eb="3">
      <t>トシマムラ</t>
    </rPh>
    <phoneticPr fontId="2"/>
  </si>
  <si>
    <t>新島村</t>
    <rPh sb="0" eb="2">
      <t>ニイジマ</t>
    </rPh>
    <rPh sb="2" eb="3">
      <t>ムラ</t>
    </rPh>
    <phoneticPr fontId="2"/>
  </si>
  <si>
    <t>神津島村</t>
    <rPh sb="0" eb="4">
      <t>コウヅシマムラ</t>
    </rPh>
    <phoneticPr fontId="2"/>
  </si>
  <si>
    <t>三宅村</t>
    <rPh sb="0" eb="2">
      <t>ミヤケ</t>
    </rPh>
    <rPh sb="2" eb="3">
      <t>ムラ</t>
    </rPh>
    <phoneticPr fontId="2"/>
  </si>
  <si>
    <t>御蔵島村</t>
    <rPh sb="0" eb="4">
      <t>ミクラジマムラ</t>
    </rPh>
    <phoneticPr fontId="2"/>
  </si>
  <si>
    <t>八丈町</t>
    <rPh sb="0" eb="3">
      <t>ハチジョウマチ</t>
    </rPh>
    <phoneticPr fontId="2"/>
  </si>
  <si>
    <t>青ヶ島村</t>
    <rPh sb="0" eb="4">
      <t>アオガシマムラ</t>
    </rPh>
    <phoneticPr fontId="2"/>
  </si>
  <si>
    <t>小笠原村</t>
    <rPh sb="0" eb="4">
      <t>オガサワラムラ</t>
    </rPh>
    <phoneticPr fontId="2"/>
  </si>
  <si>
    <t>市町村名</t>
    <rPh sb="0" eb="3">
      <t>シチョウソン</t>
    </rPh>
    <rPh sb="3" eb="4">
      <t>メイ</t>
    </rPh>
    <phoneticPr fontId="2"/>
  </si>
  <si>
    <t>西東京市</t>
    <rPh sb="0" eb="3">
      <t>ニシトウキョウ</t>
    </rPh>
    <rPh sb="3" eb="4">
      <t>シ</t>
    </rPh>
    <phoneticPr fontId="2"/>
  </si>
  <si>
    <t>×100</t>
    <phoneticPr fontId="2"/>
  </si>
  <si>
    <t>経常経費充当一般財源の額</t>
    <rPh sb="11" eb="12">
      <t>ガク</t>
    </rPh>
    <phoneticPr fontId="2"/>
  </si>
  <si>
    <t>経常収支比率　</t>
    <rPh sb="0" eb="2">
      <t>ケイジョウ</t>
    </rPh>
    <rPh sb="2" eb="4">
      <t>シュウシ</t>
    </rPh>
    <rPh sb="4" eb="6">
      <t>ヒリツ</t>
    </rPh>
    <phoneticPr fontId="2"/>
  </si>
  <si>
    <t>４　経常収支比率</t>
    <rPh sb="2" eb="4">
      <t>ケイジョウ</t>
    </rPh>
    <rPh sb="4" eb="6">
      <t>シュウシ</t>
    </rPh>
    <rPh sb="6" eb="8">
      <t>ヒリツ</t>
    </rPh>
    <phoneticPr fontId="2"/>
  </si>
  <si>
    <t>（単位：％）</t>
    <rPh sb="1" eb="3">
      <t>タンイ</t>
    </rPh>
    <phoneticPr fontId="2"/>
  </si>
  <si>
    <t>平成25年度</t>
  </si>
  <si>
    <t>府中市</t>
    <rPh sb="0" eb="3">
      <t>フチュウシ</t>
    </rPh>
    <phoneticPr fontId="2"/>
  </si>
  <si>
    <t>平成26年度</t>
  </si>
  <si>
    <t>平成27年度</t>
  </si>
  <si>
    <t>平成28年度</t>
  </si>
  <si>
    <t>平成29年度</t>
  </si>
  <si>
    <t>平成30年度</t>
  </si>
  <si>
    <t>平成31・令和元年度</t>
  </si>
  <si>
    <t>令和２年度</t>
  </si>
  <si>
    <t>令和３年度</t>
  </si>
  <si>
    <t>令和４年度</t>
    <phoneticPr fontId="2"/>
  </si>
  <si>
    <t>※　令和２年度から、経常収支比率の算定における分母に、減収補てん債（特例分）及び臨時財政対策債の発行額に加え、猶予特例債の発行額を含めることとされた。</t>
    <rPh sb="2" eb="4">
      <t>レイワ</t>
    </rPh>
    <rPh sb="5" eb="7">
      <t>ネンド</t>
    </rPh>
    <rPh sb="10" eb="14">
      <t>ケイジョウシュウシ</t>
    </rPh>
    <rPh sb="14" eb="16">
      <t>ヒリツ</t>
    </rPh>
    <rPh sb="17" eb="19">
      <t>サンテイ</t>
    </rPh>
    <rPh sb="23" eb="25">
      <t>ブンボ</t>
    </rPh>
    <rPh sb="27" eb="30">
      <t>ゲンシュウホ</t>
    </rPh>
    <rPh sb="32" eb="33">
      <t>サイ</t>
    </rPh>
    <rPh sb="34" eb="36">
      <t>トクレイ</t>
    </rPh>
    <rPh sb="36" eb="37">
      <t>ブン</t>
    </rPh>
    <rPh sb="38" eb="39">
      <t>オヨ</t>
    </rPh>
    <rPh sb="40" eb="42">
      <t>リンジ</t>
    </rPh>
    <rPh sb="42" eb="44">
      <t>ザイセイ</t>
    </rPh>
    <rPh sb="44" eb="46">
      <t>タイサク</t>
    </rPh>
    <rPh sb="46" eb="47">
      <t>サイ</t>
    </rPh>
    <rPh sb="48" eb="50">
      <t>ハッコウ</t>
    </rPh>
    <rPh sb="50" eb="51">
      <t>ガク</t>
    </rPh>
    <rPh sb="52" eb="53">
      <t>クワ</t>
    </rPh>
    <rPh sb="55" eb="57">
      <t>ユウヨ</t>
    </rPh>
    <rPh sb="57" eb="60">
      <t>トクレイサイ</t>
    </rPh>
    <rPh sb="61" eb="64">
      <t>ハッコウガク</t>
    </rPh>
    <rPh sb="65" eb="66">
      <t>フク</t>
    </rPh>
    <phoneticPr fontId="2"/>
  </si>
  <si>
    <r>
      <t>経常収支比率</t>
    </r>
    <r>
      <rPr>
        <vertAlign val="superscript"/>
        <sz val="11"/>
        <rFont val="ＭＳ Ｐゴシック"/>
        <family val="3"/>
        <charset val="128"/>
      </rPr>
      <t>※</t>
    </r>
    <r>
      <rPr>
        <sz val="11"/>
        <rFont val="ＭＳ Ｐゴシック"/>
        <family val="3"/>
        <charset val="128"/>
      </rPr>
      <t>　＝</t>
    </r>
    <rPh sb="0" eb="2">
      <t>ケイジョウ</t>
    </rPh>
    <rPh sb="2" eb="4">
      <t>シュウシ</t>
    </rPh>
    <rPh sb="4" eb="6">
      <t>ヒリツ</t>
    </rPh>
    <phoneticPr fontId="2"/>
  </si>
  <si>
    <r>
      <t>経常一般財源総額</t>
    </r>
    <r>
      <rPr>
        <sz val="11"/>
        <rFont val="ＭＳ Ｐゴシック"/>
        <family val="3"/>
        <charset val="128"/>
      </rPr>
      <t>＋減収補てん債＋猶予特例債＋臨時財政対策債</t>
    </r>
    <rPh sb="6" eb="8">
      <t>ソウガク</t>
    </rPh>
    <rPh sb="9" eb="12">
      <t>ゲンシュウホ</t>
    </rPh>
    <rPh sb="14" eb="15">
      <t>サイ</t>
    </rPh>
    <rPh sb="16" eb="18">
      <t>ユウヨ</t>
    </rPh>
    <rPh sb="18" eb="21">
      <t>トクレイサイ</t>
    </rPh>
    <rPh sb="22" eb="24">
      <t>リンジ</t>
    </rPh>
    <rPh sb="24" eb="26">
      <t>ザイセイ</t>
    </rPh>
    <rPh sb="26" eb="28">
      <t>タイサク</t>
    </rPh>
    <rPh sb="28" eb="29">
      <t>サイ</t>
    </rPh>
    <phoneticPr fontId="2"/>
  </si>
  <si>
    <t>※　経常収支比率は、経常一般財源等に減収補てん債（特例分）、猶予特例債（令和２・３年度のみ発行可能）及び臨時財政対策債の発行額を加えた率である。</t>
    <rPh sb="2" eb="4">
      <t>ケイジョウ</t>
    </rPh>
    <rPh sb="4" eb="6">
      <t>シュウシ</t>
    </rPh>
    <rPh sb="6" eb="8">
      <t>ヒリツ</t>
    </rPh>
    <rPh sb="10" eb="14">
      <t>ケイジョウイッパン</t>
    </rPh>
    <rPh sb="14" eb="16">
      <t>ザイゲン</t>
    </rPh>
    <rPh sb="16" eb="17">
      <t>トウ</t>
    </rPh>
    <rPh sb="18" eb="21">
      <t>ゲンシュウホ</t>
    </rPh>
    <rPh sb="23" eb="24">
      <t>サイ</t>
    </rPh>
    <rPh sb="25" eb="27">
      <t>トクレイ</t>
    </rPh>
    <rPh sb="27" eb="28">
      <t>ブン</t>
    </rPh>
    <rPh sb="30" eb="32">
      <t>ユウヨ</t>
    </rPh>
    <rPh sb="32" eb="35">
      <t>トクレイサイ</t>
    </rPh>
    <rPh sb="36" eb="38">
      <t>レイワ</t>
    </rPh>
    <rPh sb="41" eb="43">
      <t>ネンド</t>
    </rPh>
    <rPh sb="45" eb="47">
      <t>ハッコウ</t>
    </rPh>
    <rPh sb="47" eb="49">
      <t>カノウ</t>
    </rPh>
    <rPh sb="50" eb="51">
      <t>オヨ</t>
    </rPh>
    <rPh sb="52" eb="56">
      <t>リンジザイセイ</t>
    </rPh>
    <rPh sb="56" eb="59">
      <t>タイサクサイ</t>
    </rPh>
    <rPh sb="60" eb="63">
      <t>ハッコウガク</t>
    </rPh>
    <rPh sb="64" eb="65">
      <t>クワ</t>
    </rPh>
    <rPh sb="67" eb="68">
      <t>リツ</t>
    </rPh>
    <phoneticPr fontId="2"/>
  </si>
  <si>
    <t>【過去10年間の推移と動向】　
　市部、郡部はおおむね90％台、島しょ部はおおむね80％台で推移している。</t>
    <rPh sb="17" eb="19">
      <t>シブ</t>
    </rPh>
    <rPh sb="20" eb="22">
      <t>グンブ</t>
    </rPh>
    <rPh sb="30" eb="31">
      <t>ダイ</t>
    </rPh>
    <rPh sb="32" eb="33">
      <t>トウ</t>
    </rPh>
    <rPh sb="35" eb="36">
      <t>ブ</t>
    </rPh>
    <rPh sb="44" eb="45">
      <t>ダイ</t>
    </rPh>
    <rPh sb="46" eb="48">
      <t>スイイ</t>
    </rPh>
    <phoneticPr fontId="2"/>
  </si>
  <si>
    <t>　経常収支比率は、地方公共団体の財政構造の弾力性を示す指標で、人件費、扶助費、公債費のように毎年度経常的に支出される経費（経常的経費）に充当された一般財源の額が、地方税、普通交付税を中心とする毎年度経常的に収入される一般財源（経常一般財源）、減収補てん債（平成18年度までは減税補てん債）、猶予特例債及び臨時財政対策債の合計額に占める割合である。
　経常収支比率は、一般的に70～80％が適正水準といわれており、これを超えるとその地方公共団体は弾力性を失いつつあると考えられている。</t>
    <rPh sb="1" eb="3">
      <t>ケイジョウ</t>
    </rPh>
    <rPh sb="3" eb="5">
      <t>シュウシ</t>
    </rPh>
    <rPh sb="9" eb="11">
      <t>チホウ</t>
    </rPh>
    <rPh sb="11" eb="13">
      <t>コウキョウ</t>
    </rPh>
    <rPh sb="13" eb="15">
      <t>ダンタイ</t>
    </rPh>
    <rPh sb="16" eb="18">
      <t>ザイセイ</t>
    </rPh>
    <rPh sb="18" eb="20">
      <t>コウゾウ</t>
    </rPh>
    <rPh sb="21" eb="24">
      <t>ダンリョクセイ</t>
    </rPh>
    <rPh sb="26" eb="28">
      <t>シヒョウ</t>
    </rPh>
    <rPh sb="30" eb="33">
      <t>ジンケンヒ</t>
    </rPh>
    <rPh sb="34" eb="37">
      <t>フジョヒ</t>
    </rPh>
    <rPh sb="38" eb="40">
      <t>コウサイ</t>
    </rPh>
    <rPh sb="40" eb="41">
      <t>ヒ</t>
    </rPh>
    <rPh sb="45" eb="47">
      <t>マイトシ</t>
    </rPh>
    <rPh sb="47" eb="48">
      <t>ド</t>
    </rPh>
    <rPh sb="48" eb="51">
      <t>ケイジョウテキ</t>
    </rPh>
    <rPh sb="52" eb="54">
      <t>シシュツ</t>
    </rPh>
    <rPh sb="57" eb="59">
      <t>ケイヒ</t>
    </rPh>
    <rPh sb="60" eb="62">
      <t>ケイジョウ</t>
    </rPh>
    <rPh sb="62" eb="63">
      <t>テキ</t>
    </rPh>
    <rPh sb="63" eb="65">
      <t>ケイヒ</t>
    </rPh>
    <rPh sb="67" eb="69">
      <t>ジュウトウ</t>
    </rPh>
    <rPh sb="72" eb="74">
      <t>イッパン</t>
    </rPh>
    <rPh sb="74" eb="76">
      <t>ザイゲン</t>
    </rPh>
    <rPh sb="77" eb="78">
      <t>ガク</t>
    </rPh>
    <rPh sb="80" eb="83">
      <t>チホウゼイ</t>
    </rPh>
    <rPh sb="84" eb="86">
      <t>フツウ</t>
    </rPh>
    <rPh sb="86" eb="88">
      <t>コウフ</t>
    </rPh>
    <rPh sb="88" eb="89">
      <t>ゼイ</t>
    </rPh>
    <rPh sb="90" eb="92">
      <t>チュウシン</t>
    </rPh>
    <rPh sb="95" eb="97">
      <t>マイトシ</t>
    </rPh>
    <rPh sb="97" eb="98">
      <t>ド</t>
    </rPh>
    <rPh sb="98" eb="100">
      <t>ケイジョウ</t>
    </rPh>
    <rPh sb="100" eb="101">
      <t>テキ</t>
    </rPh>
    <rPh sb="102" eb="104">
      <t>シュウニュウ</t>
    </rPh>
    <rPh sb="107" eb="109">
      <t>イッパン</t>
    </rPh>
    <rPh sb="109" eb="111">
      <t>ザイゲン</t>
    </rPh>
    <rPh sb="112" eb="114">
      <t>ケイジョウ</t>
    </rPh>
    <rPh sb="114" eb="116">
      <t>イッパン</t>
    </rPh>
    <rPh sb="116" eb="118">
      <t>ザイゲン</t>
    </rPh>
    <rPh sb="120" eb="122">
      <t>ゲンゼイ</t>
    </rPh>
    <rPh sb="125" eb="126">
      <t>サイ</t>
    </rPh>
    <rPh sb="143" eb="144">
      <t>オヨ</t>
    </rPh>
    <rPh sb="150" eb="151">
      <t>オヨ</t>
    </rPh>
    <rPh sb="157" eb="159">
      <t>ゴウケイ</t>
    </rPh>
    <rPh sb="159" eb="160">
      <t>ガク</t>
    </rPh>
    <rPh sb="161" eb="162">
      <t>シ</t>
    </rPh>
    <rPh sb="164" eb="166">
      <t>ワリアイ</t>
    </rPh>
    <rPh sb="172" eb="174">
      <t>ケイジョウ</t>
    </rPh>
    <rPh sb="174" eb="176">
      <t>シュウシ</t>
    </rPh>
    <rPh sb="176" eb="178">
      <t>ヒリツ</t>
    </rPh>
    <rPh sb="180" eb="183">
      <t>イッパンテキ</t>
    </rPh>
    <rPh sb="191" eb="193">
      <t>テキセイ</t>
    </rPh>
    <rPh sb="193" eb="195">
      <t>スイジュン</t>
    </rPh>
    <rPh sb="206" eb="207">
      <t>コ</t>
    </rPh>
    <rPh sb="212" eb="214">
      <t>チホウ</t>
    </rPh>
    <rPh sb="214" eb="216">
      <t>コウキョウ</t>
    </rPh>
    <rPh sb="216" eb="218">
      <t>ダンタイ</t>
    </rPh>
    <rPh sb="219" eb="221">
      <t>ダンリョク</t>
    </rPh>
    <rPh sb="221" eb="222">
      <t>セイ</t>
    </rPh>
    <rPh sb="223" eb="224">
      <t>ウシナカンガ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</si>
</sst>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7"/>
      <name val="ＭＳ Ｐ明朝"/>
      <family val="1"/>
      <charset val="128"/>
    </font>
    <font>
      <sz val="11"/>
      <name val="ＭＳ Ｐゴシック"/>
      <family val="3"/>
      <charset val="128"/>
    </font>
    <font>
      <b/>
      <sz val="11"/>
      <name val="ＭＳ Ｐゴシック"/>
      <family val="3"/>
      <charset val="128"/>
    </font>
    <font>
      <sz val="11"/>
      <color theme="1"/>
      <name val="ＭＳ Ｐ明朝"/>
      <family val="1"/>
      <charset val="128"/>
    </font>
    <font>
      <vertAlign val="superscript"/>
      <sz val="11"/>
      <name val="ＭＳ Ｐゴシック"/>
      <family val="3"/>
      <charset val="128"/>
    </font>
    <font>
      <sz val="9"/>
      <name val="ＭＳ Ｐ明朝"/>
      <family val="1"/>
      <charset val="128"/>
    </font>
    <font>
      <sz val="8"/>
      <name val="ＭＳ Ｐ明朝"/>
      <family val="1"/>
      <charset val="128"/>
    </font>
    <font>
      <sz val="8"/>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cellStyleXfs>
  <cellXfs count="58">
    <xf numFmtId="0" fontId="0" fillId="0" borderId="0" xfId="0"/>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Alignment="1">
      <alignment horizontal="left" vertical="center"/>
    </xf>
    <xf numFmtId="0" fontId="3" fillId="0" borderId="0" xfId="0" applyFont="1" applyAlignment="1">
      <alignment horizontal="left" vertical="top" wrapText="1"/>
    </xf>
    <xf numFmtId="0" fontId="6" fillId="0" borderId="0" xfId="0" applyFont="1" applyAlignment="1">
      <alignment vertical="top" wrapText="1"/>
    </xf>
    <xf numFmtId="176" fontId="3" fillId="0" borderId="9" xfId="1" applyNumberFormat="1" applyFont="1" applyFill="1" applyBorder="1" applyAlignment="1">
      <alignment vertical="center"/>
    </xf>
    <xf numFmtId="176" fontId="3" fillId="0" borderId="10" xfId="1"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7" fillId="0" borderId="0" xfId="0" applyFont="1" applyAlignment="1">
      <alignment horizontal="center" vertical="center"/>
    </xf>
    <xf numFmtId="0" fontId="3" fillId="0" borderId="15" xfId="0" applyFont="1" applyBorder="1" applyAlignment="1">
      <alignment vertical="center"/>
    </xf>
    <xf numFmtId="176" fontId="3" fillId="0" borderId="16" xfId="0" applyNumberFormat="1" applyFont="1" applyBorder="1" applyAlignment="1">
      <alignment vertical="center"/>
    </xf>
    <xf numFmtId="176" fontId="3" fillId="0" borderId="17" xfId="0" applyNumberFormat="1" applyFont="1" applyBorder="1" applyAlignment="1">
      <alignment vertical="center"/>
    </xf>
    <xf numFmtId="176" fontId="3" fillId="0" borderId="18" xfId="0" applyNumberFormat="1" applyFont="1" applyBorder="1" applyAlignment="1">
      <alignment horizontal="right" vertical="center"/>
    </xf>
    <xf numFmtId="0" fontId="3" fillId="0" borderId="19" xfId="0" applyFont="1" applyBorder="1" applyAlignment="1">
      <alignment vertical="center"/>
    </xf>
    <xf numFmtId="176" fontId="3" fillId="0" borderId="9" xfId="0" applyNumberFormat="1" applyFont="1" applyBorder="1" applyAlignment="1">
      <alignment vertical="center"/>
    </xf>
    <xf numFmtId="176" fontId="3" fillId="0" borderId="10" xfId="0" applyNumberFormat="1" applyFont="1" applyBorder="1" applyAlignment="1">
      <alignment vertical="center"/>
    </xf>
    <xf numFmtId="176" fontId="3" fillId="0" borderId="20" xfId="0" applyNumberFormat="1" applyFont="1" applyBorder="1" applyAlignment="1">
      <alignment horizontal="right" vertical="center"/>
    </xf>
    <xf numFmtId="0" fontId="3" fillId="0" borderId="21" xfId="0" applyFont="1" applyBorder="1" applyAlignment="1">
      <alignment vertical="center"/>
    </xf>
    <xf numFmtId="176" fontId="3" fillId="0" borderId="9" xfId="0" applyNumberFormat="1" applyFont="1" applyBorder="1" applyAlignment="1">
      <alignment horizontal="right" vertical="center"/>
    </xf>
    <xf numFmtId="176" fontId="3" fillId="0" borderId="22" xfId="0" applyNumberFormat="1" applyFont="1" applyBorder="1" applyAlignment="1">
      <alignment vertical="center"/>
    </xf>
    <xf numFmtId="176" fontId="3" fillId="0" borderId="5" xfId="0" applyNumberFormat="1" applyFont="1" applyBorder="1" applyAlignment="1">
      <alignment vertical="center"/>
    </xf>
    <xf numFmtId="0" fontId="3" fillId="0" borderId="23" xfId="0" applyFont="1" applyBorder="1" applyAlignment="1">
      <alignment vertical="center"/>
    </xf>
    <xf numFmtId="176" fontId="3" fillId="0" borderId="24" xfId="0" applyNumberFormat="1" applyFont="1" applyBorder="1" applyAlignment="1">
      <alignment vertical="center"/>
    </xf>
    <xf numFmtId="176" fontId="3" fillId="0" borderId="1" xfId="0" applyNumberFormat="1" applyFont="1" applyBorder="1" applyAlignment="1">
      <alignment vertical="center"/>
    </xf>
    <xf numFmtId="0" fontId="3" fillId="0" borderId="25" xfId="0" applyFont="1" applyBorder="1" applyAlignment="1">
      <alignment vertical="center"/>
    </xf>
    <xf numFmtId="176" fontId="3" fillId="0" borderId="26" xfId="0" applyNumberFormat="1" applyFont="1" applyBorder="1" applyAlignment="1">
      <alignment vertical="center"/>
    </xf>
    <xf numFmtId="176" fontId="3" fillId="0" borderId="27" xfId="0" applyNumberFormat="1" applyFont="1" applyBorder="1" applyAlignment="1">
      <alignment vertical="center"/>
    </xf>
    <xf numFmtId="176" fontId="3" fillId="0" borderId="28" xfId="0" applyNumberFormat="1" applyFont="1" applyBorder="1" applyAlignment="1">
      <alignment horizontal="right" vertical="center"/>
    </xf>
    <xf numFmtId="0" fontId="5" fillId="0" borderId="0" xfId="0" applyFont="1" applyAlignment="1">
      <alignment horizontal="left" vertical="center" wrapText="1"/>
    </xf>
    <xf numFmtId="0" fontId="3" fillId="0" borderId="19" xfId="0" applyFont="1" applyBorder="1" applyAlignment="1">
      <alignment vertical="center" wrapText="1"/>
    </xf>
    <xf numFmtId="176" fontId="8" fillId="0" borderId="18" xfId="0" applyNumberFormat="1" applyFont="1" applyBorder="1" applyAlignment="1">
      <alignment horizontal="right" vertical="center"/>
    </xf>
    <xf numFmtId="176" fontId="8" fillId="0" borderId="20" xfId="0" applyNumberFormat="1" applyFont="1" applyBorder="1" applyAlignment="1">
      <alignment horizontal="right" vertical="center"/>
    </xf>
    <xf numFmtId="0" fontId="3" fillId="0" borderId="0" xfId="0" applyFont="1" applyAlignment="1">
      <alignment vertical="top" wrapText="1"/>
    </xf>
    <xf numFmtId="0" fontId="0" fillId="0" borderId="0" xfId="0" applyAlignment="1">
      <alignment wrapText="1"/>
    </xf>
    <xf numFmtId="0" fontId="12" fillId="0" borderId="0" xfId="0" applyFont="1" applyAlignment="1">
      <alignment vertical="center"/>
    </xf>
    <xf numFmtId="0" fontId="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0" fillId="0" borderId="0" xfId="0" applyFont="1" applyAlignment="1">
      <alignment horizontal="left" vertical="center"/>
    </xf>
    <xf numFmtId="0" fontId="5" fillId="0" borderId="0" xfId="0" applyFont="1" applyAlignment="1">
      <alignment horizontal="left" vertical="center" wrapText="1"/>
    </xf>
    <xf numFmtId="0" fontId="11" fillId="0" borderId="29"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theme" Target="theme/theme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calcChain" Target="calcChain.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経常収支比率</a:t>
            </a:r>
          </a:p>
        </c:rich>
      </c:tx>
      <c:overlay val="0"/>
      <c:spPr>
        <a:noFill/>
        <a:ln w="25400">
          <a:noFill/>
        </a:ln>
      </c:spPr>
    </c:title>
    <c:autoTitleDeleted val="0"/>
    <c:plotArea>
      <c:layout/>
      <c:lineChart>
        <c:grouping val="standard"/>
        <c:varyColors val="0"/>
        <c:ser>
          <c:idx val="0"/>
          <c:order val="0"/>
          <c:tx>
            <c:strRef>
              <c:f>[1]④経常収支比率!$C$4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[1]④経常収支比率!$B$5:$B$14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[1]④経常収支比率!$C$5:$C$14</c:f>
              <c:numCache>
                <c:formatCode>0.0</c:formatCode>
                <c:ptCount val="10"/>
                <c:pt idx="0">
                  <c:v>91</c:v>
                </c:pt>
                <c:pt idx="1">
                  <c:v>90.7</c:v>
                </c:pt>
                <c:pt idx="2">
                  <c:v>88.2</c:v>
                </c:pt>
                <c:pt idx="3">
                  <c:v>91.2</c:v>
                </c:pt>
                <c:pt idx="4">
                  <c:v>90.9</c:v>
                </c:pt>
                <c:pt idx="5">
                  <c:v>91.9</c:v>
                </c:pt>
                <c:pt idx="6">
                  <c:v>92.1</c:v>
                </c:pt>
                <c:pt idx="7">
                  <c:v>90.6</c:v>
                </c:pt>
                <c:pt idx="8">
                  <c:v>87.8</c:v>
                </c:pt>
                <c:pt idx="9">
                  <c:v>89.2</c:v>
                </c:pt>
              </c:numCache>
            </c:numRef>
          </c:val>
          <c:smooth val="0"/>
          <c:extLst>
            <c:ext xmlns:c16="http://schemas.microsoft.com/office/drawing/2014/chart" uri="{C3380CC4-5D6E-409C-BE32-E72D297353CC}">
              <c16:uniqueId val="{00000000-3393-4EA3-8DF6-B7362ABDC19A}"/>
            </c:ext>
          </c:extLst>
        </c:ser>
        <c:ser>
          <c:idx val="1"/>
          <c:order val="1"/>
          <c:tx>
            <c:strRef>
              <c:f>[1]④経常収支比率!$D$4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[1]④経常収支比率!$B$5:$B$14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[1]④経常収支比率!$D$5:$D$14</c:f>
              <c:numCache>
                <c:formatCode>0.0</c:formatCode>
                <c:ptCount val="10"/>
                <c:pt idx="0">
                  <c:v>88.4</c:v>
                </c:pt>
                <c:pt idx="1">
                  <c:v>90.3</c:v>
                </c:pt>
                <c:pt idx="2">
                  <c:v>88.9</c:v>
                </c:pt>
                <c:pt idx="3">
                  <c:v>92</c:v>
                </c:pt>
                <c:pt idx="4">
                  <c:v>91.8</c:v>
                </c:pt>
                <c:pt idx="5">
                  <c:v>92.6</c:v>
                </c:pt>
                <c:pt idx="6">
                  <c:v>91.1</c:v>
                </c:pt>
                <c:pt idx="7">
                  <c:v>90.3</c:v>
                </c:pt>
                <c:pt idx="8">
                  <c:v>85.2</c:v>
                </c:pt>
                <c:pt idx="9">
                  <c:v>87.9</c:v>
                </c:pt>
              </c:numCache>
            </c:numRef>
          </c:val>
          <c:smooth val="0"/>
          <c:extLst>
            <c:ext xmlns:c16="http://schemas.microsoft.com/office/drawing/2014/chart" uri="{C3380CC4-5D6E-409C-BE32-E72D297353CC}">
              <c16:uniqueId val="{00000001-3393-4EA3-8DF6-B7362ABDC19A}"/>
            </c:ext>
          </c:extLst>
        </c:ser>
        <c:ser>
          <c:idx val="2"/>
          <c:order val="2"/>
          <c:tx>
            <c:strRef>
              <c:f>[1]④経常収支比率!$E$4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[1]④経常収支比率!$B$5:$B$14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[1]④経常収支比率!$E$5:$E$14</c:f>
              <c:numCache>
                <c:formatCode>0.0</c:formatCode>
                <c:ptCount val="10"/>
                <c:pt idx="0">
                  <c:v>86.4</c:v>
                </c:pt>
                <c:pt idx="1">
                  <c:v>88.7</c:v>
                </c:pt>
                <c:pt idx="2">
                  <c:v>83.9</c:v>
                </c:pt>
                <c:pt idx="3">
                  <c:v>84.2</c:v>
                </c:pt>
                <c:pt idx="4">
                  <c:v>86.1</c:v>
                </c:pt>
                <c:pt idx="5">
                  <c:v>87.9</c:v>
                </c:pt>
                <c:pt idx="6">
                  <c:v>86.7</c:v>
                </c:pt>
                <c:pt idx="7">
                  <c:v>83.4</c:v>
                </c:pt>
                <c:pt idx="8">
                  <c:v>77.099999999999994</c:v>
                </c:pt>
                <c:pt idx="9">
                  <c:v>83.6</c:v>
                </c:pt>
              </c:numCache>
            </c:numRef>
          </c:val>
          <c:smooth val="0"/>
          <c:extLst>
            <c:ext xmlns:c16="http://schemas.microsoft.com/office/drawing/2014/chart" uri="{C3380CC4-5D6E-409C-BE32-E72D297353CC}">
              <c16:uniqueId val="{00000002-3393-4EA3-8DF6-B7362ABDC19A}"/>
            </c:ext>
          </c:extLst>
        </c:ser>
        <c:dLbls>
          <c:showLegendKey val="0"/>
          <c:showVal val="0"/>
          <c:showCatName val="0"/>
          <c:showSerName val="0"/>
          <c:showPercent val="0"/>
          <c:showBubbleSize val="0"/>
        </c:dLbls>
        <c:marker val="1"/>
        <c:smooth val="0"/>
        <c:axId val="1723600160"/>
        <c:axId val="1723600704"/>
      </c:lineChart>
      <c:catAx>
        <c:axId val="17236001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23600704"/>
        <c:crosses val="autoZero"/>
        <c:auto val="1"/>
        <c:lblAlgn val="ctr"/>
        <c:lblOffset val="100"/>
        <c:tickLblSkip val="1"/>
        <c:tickMarkSkip val="1"/>
        <c:noMultiLvlLbl val="0"/>
      </c:catAx>
      <c:valAx>
        <c:axId val="1723600704"/>
        <c:scaling>
          <c:orientation val="minMax"/>
          <c:max val="93"/>
          <c:min val="75"/>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0.0"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23600160"/>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6566</xdr:colOff>
      <xdr:row>14</xdr:row>
      <xdr:rowOff>92176</xdr:rowOff>
    </xdr:from>
    <xdr:to>
      <xdr:col>17</xdr:col>
      <xdr:colOff>244448</xdr:colOff>
      <xdr:row>26</xdr:row>
      <xdr:rowOff>209088</xdr:rowOff>
    </xdr:to>
    <xdr:graphicFrame macro="">
      <xdr:nvGraphicFramePr>
        <xdr:cNvPr id="2" name="グラフ 1">
          <a:extLst>
            <a:ext uri="{FF2B5EF4-FFF2-40B4-BE49-F238E27FC236}">
              <a16:creationId xmlns:a16="http://schemas.microsoft.com/office/drawing/2014/main" id="{E65930BB-4835-439A-85CF-41432F425C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06\Box\&#35519;&#26619;&#37096;\1%20&#27598;&#24180;&#24230;&#35519;&#26619;\2023&#24180;&#24230;\&#31246;&#36001;&#25919;\07&#12288;&#20837;&#31295;&#12487;&#12540;&#12479;\&#36001;&#25919;&#21147;&#65288;&#26469;&#24180;&#24230;&#12510;&#12463;&#12525;&#12395;&#24433;&#38911;&#12377;&#12427;&#12398;&#12391;&#12471;&#12540;&#12488;&#12398;&#22679;&#28187;&#12289;&#21517;&#31216;&#12398;&#20462;&#27491;&#12399;NG&#12289;&#31246;&#25919;&#12399;&#12501;&#12449;&#12452;&#12523;&#21517;&#12399;&#22793;&#26356;&#21487;)\&#26412;&#32232;\&#36001;&#25919;&#21147;&#25351;&#27161;&#12464;&#12521;&#12501;.xlsx" TargetMode="External"/><Relationship Id="rId1" Type="http://schemas.openxmlformats.org/officeDocument/2006/relationships/externalLinkPath" Target="&#36001;&#25919;&#21147;&#25351;&#27161;&#12464;&#12521;&#12501;.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5.xlsx" TargetMode="External"/><Relationship Id="rId1" Type="http://schemas.openxmlformats.org/officeDocument/2006/relationships/externalLinkPath" Target="/Users/user06/Desktop/&#36001;&#25919;&#21147;&#65297;&#34892;&#20837;&#12428;/&#37117;HP&#65288;&#24066;&#30010;&#26449;&#65289;&#65291;&#27770;&#31639;&#21454;&#25903;&#12398;&#29366;&#27841;&#65288;23&#21306;&#65289;/5.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5.xlsx" TargetMode="External"/><Relationship Id="rId1" Type="http://schemas.openxmlformats.org/officeDocument/2006/relationships/externalLinkPath" Target="/Users/user06/Desktop/&#36001;&#25919;&#21147;&#65297;&#34892;&#20837;&#12428;/&#37117;HP&#65288;&#24066;&#30010;&#26449;&#65289;&#65291;&#27770;&#31639;&#21454;&#25903;&#12398;&#29366;&#27841;&#65288;23&#21306;&#65289;/25.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6.xlsx" TargetMode="External"/><Relationship Id="rId1" Type="http://schemas.openxmlformats.org/officeDocument/2006/relationships/externalLinkPath" Target="/Users/user06/Desktop/&#36001;&#25919;&#21147;&#65297;&#34892;&#20837;&#12428;/&#37117;HP&#65288;&#24066;&#30010;&#26449;&#65289;&#65291;&#27770;&#31639;&#21454;&#25903;&#12398;&#29366;&#27841;&#65288;23&#21306;&#65289;/6.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6.xlsx" TargetMode="External"/><Relationship Id="rId1" Type="http://schemas.openxmlformats.org/officeDocument/2006/relationships/externalLinkPath" Target="/Users/user06/Desktop/&#36001;&#25919;&#21147;&#65297;&#34892;&#20837;&#12428;/&#37117;HP&#65288;&#24066;&#30010;&#26449;&#65289;&#65291;&#27770;&#31639;&#21454;&#25903;&#12398;&#29366;&#27841;&#65288;23&#21306;&#65289;/26.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7.xlsx" TargetMode="External"/><Relationship Id="rId1" Type="http://schemas.openxmlformats.org/officeDocument/2006/relationships/externalLinkPath" Target="/Users/user06/Desktop/&#36001;&#25919;&#21147;&#65297;&#34892;&#20837;&#12428;/&#37117;HP&#65288;&#24066;&#30010;&#26449;&#65289;&#65291;&#27770;&#31639;&#21454;&#25903;&#12398;&#29366;&#27841;&#65288;23&#21306;&#65289;/7.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7.xlsx" TargetMode="External"/><Relationship Id="rId1" Type="http://schemas.openxmlformats.org/officeDocument/2006/relationships/externalLinkPath" Target="/Users/user06/Desktop/&#36001;&#25919;&#21147;&#65297;&#34892;&#20837;&#12428;/&#37117;HP&#65288;&#24066;&#30010;&#26449;&#65289;&#65291;&#27770;&#31639;&#21454;&#25903;&#12398;&#29366;&#27841;&#65288;23&#21306;&#65289;/27.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8.xlsx" TargetMode="External"/><Relationship Id="rId1" Type="http://schemas.openxmlformats.org/officeDocument/2006/relationships/externalLinkPath" Target="/Users/user06/Desktop/&#36001;&#25919;&#21147;&#65297;&#34892;&#20837;&#12428;/&#37117;HP&#65288;&#24066;&#30010;&#26449;&#65289;&#65291;&#27770;&#31639;&#21454;&#25903;&#12398;&#29366;&#27841;&#65288;23&#21306;&#65289;/8.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8.xlsx" TargetMode="External"/><Relationship Id="rId1" Type="http://schemas.openxmlformats.org/officeDocument/2006/relationships/externalLinkPath" Target="/Users/user06/Desktop/&#36001;&#25919;&#21147;&#65297;&#34892;&#20837;&#12428;/&#37117;HP&#65288;&#24066;&#30010;&#26449;&#65289;&#65291;&#27770;&#31639;&#21454;&#25903;&#12398;&#29366;&#27841;&#65288;23&#21306;&#65289;/28.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9.xlsx" TargetMode="External"/><Relationship Id="rId1" Type="http://schemas.openxmlformats.org/officeDocument/2006/relationships/externalLinkPath" Target="/Users/user06/Desktop/&#36001;&#25919;&#21147;&#65297;&#34892;&#20837;&#12428;/&#37117;HP&#65288;&#24066;&#30010;&#26449;&#65289;&#65291;&#27770;&#31639;&#21454;&#25903;&#12398;&#29366;&#27841;&#65288;23&#21306;&#65289;/9.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9.xlsx" TargetMode="External"/><Relationship Id="rId1" Type="http://schemas.openxmlformats.org/officeDocument/2006/relationships/externalLinkPath" Target="/Users/user06/Desktop/&#36001;&#25919;&#21147;&#65297;&#34892;&#20837;&#12428;/&#37117;HP&#65288;&#24066;&#30010;&#26449;&#65289;&#65291;&#27770;&#31639;&#21454;&#25903;&#12398;&#29366;&#27841;&#65288;23&#21306;&#65289;/2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xlsx" TargetMode="External"/><Relationship Id="rId1" Type="http://schemas.openxmlformats.org/officeDocument/2006/relationships/externalLinkPath" Target="/Users/user06/Desktop/&#36001;&#25919;&#21147;&#65297;&#34892;&#20837;&#12428;/&#37117;HP&#65288;&#24066;&#30010;&#26449;&#65289;&#65291;&#27770;&#31639;&#21454;&#25903;&#12398;&#29366;&#27841;&#65288;23&#21306;&#65289;/1.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0.xlsx" TargetMode="External"/><Relationship Id="rId1" Type="http://schemas.openxmlformats.org/officeDocument/2006/relationships/externalLinkPath" Target="/Users/user06/Desktop/&#36001;&#25919;&#21147;&#65297;&#34892;&#20837;&#12428;/&#37117;HP&#65288;&#24066;&#30010;&#26449;&#65289;&#65291;&#27770;&#31639;&#21454;&#25903;&#12398;&#29366;&#27841;&#65288;23&#21306;&#65289;/10.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0.xlsx" TargetMode="External"/><Relationship Id="rId1" Type="http://schemas.openxmlformats.org/officeDocument/2006/relationships/externalLinkPath" Target="/Users/user06/Desktop/&#36001;&#25919;&#21147;&#65297;&#34892;&#20837;&#12428;/&#37117;HP&#65288;&#24066;&#30010;&#26449;&#65289;&#65291;&#27770;&#31639;&#21454;&#25903;&#12398;&#29366;&#27841;&#65288;23&#21306;&#65289;/30.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1.xlsx" TargetMode="External"/><Relationship Id="rId1" Type="http://schemas.openxmlformats.org/officeDocument/2006/relationships/externalLinkPath" Target="/Users/user06/Desktop/&#36001;&#25919;&#21147;&#65297;&#34892;&#20837;&#12428;/&#37117;HP&#65288;&#24066;&#30010;&#26449;&#65289;&#65291;&#27770;&#31639;&#21454;&#25903;&#12398;&#29366;&#27841;&#65288;23&#21306;&#65289;/11.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1.xlsx" TargetMode="External"/><Relationship Id="rId1" Type="http://schemas.openxmlformats.org/officeDocument/2006/relationships/externalLinkPath" Target="/Users/user06/Desktop/&#36001;&#25919;&#21147;&#65297;&#34892;&#20837;&#12428;/&#37117;HP&#65288;&#24066;&#30010;&#26449;&#65289;&#65291;&#27770;&#31639;&#21454;&#25903;&#12398;&#29366;&#27841;&#65288;23&#21306;&#65289;/31.xlsx"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2.xlsx" TargetMode="External"/><Relationship Id="rId1" Type="http://schemas.openxmlformats.org/officeDocument/2006/relationships/externalLinkPath" Target="/Users/user06/Desktop/&#36001;&#25919;&#21147;&#65297;&#34892;&#20837;&#12428;/&#37117;HP&#65288;&#24066;&#30010;&#26449;&#65289;&#65291;&#27770;&#31639;&#21454;&#25903;&#12398;&#29366;&#27841;&#65288;23&#21306;&#65289;/12.xlsx"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2.xlsx" TargetMode="External"/><Relationship Id="rId1" Type="http://schemas.openxmlformats.org/officeDocument/2006/relationships/externalLinkPath" Target="/Users/user06/Desktop/&#36001;&#25919;&#21147;&#65297;&#34892;&#20837;&#12428;/&#37117;HP&#65288;&#24066;&#30010;&#26449;&#65289;&#65291;&#27770;&#31639;&#21454;&#25903;&#12398;&#29366;&#27841;&#65288;23&#21306;&#65289;/32.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3.xlsx" TargetMode="External"/><Relationship Id="rId1" Type="http://schemas.openxmlformats.org/officeDocument/2006/relationships/externalLinkPath" Target="/Users/user06/Desktop/&#36001;&#25919;&#21147;&#65297;&#34892;&#20837;&#12428;/&#37117;HP&#65288;&#24066;&#30010;&#26449;&#65289;&#65291;&#27770;&#31639;&#21454;&#25903;&#12398;&#29366;&#27841;&#65288;23&#21306;&#65289;/13.xlsx" TargetMode="External"/></Relationships>
</file>

<file path=xl/externalLinks/_rels/externalLink2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3.xlsx" TargetMode="External"/><Relationship Id="rId1" Type="http://schemas.openxmlformats.org/officeDocument/2006/relationships/externalLinkPath" Target="/Users/user06/Desktop/&#36001;&#25919;&#21147;&#65297;&#34892;&#20837;&#12428;/&#37117;HP&#65288;&#24066;&#30010;&#26449;&#65289;&#65291;&#27770;&#31639;&#21454;&#25903;&#12398;&#29366;&#27841;&#65288;23&#21306;&#65289;/33.xlsx" TargetMode="External"/></Relationships>
</file>

<file path=xl/externalLinks/_rels/externalLink2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4.xlsx" TargetMode="External"/><Relationship Id="rId1" Type="http://schemas.openxmlformats.org/officeDocument/2006/relationships/externalLinkPath" Target="/Users/user06/Desktop/&#36001;&#25919;&#21147;&#65297;&#34892;&#20837;&#12428;/&#37117;HP&#65288;&#24066;&#30010;&#26449;&#65289;&#65291;&#27770;&#31639;&#21454;&#25903;&#12398;&#29366;&#27841;&#65288;23&#21306;&#65289;/14.xlsx" TargetMode="External"/></Relationships>
</file>

<file path=xl/externalLinks/_rels/externalLink2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4.xlsx" TargetMode="External"/><Relationship Id="rId1" Type="http://schemas.openxmlformats.org/officeDocument/2006/relationships/externalLinkPath" Target="/Users/user06/Desktop/&#36001;&#25919;&#21147;&#65297;&#34892;&#20837;&#12428;/&#37117;HP&#65288;&#24066;&#30010;&#26449;&#65289;&#65291;&#27770;&#31639;&#21454;&#25903;&#12398;&#29366;&#27841;&#65288;23&#21306;&#65289;/3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1.xlsx" TargetMode="External"/><Relationship Id="rId1" Type="http://schemas.openxmlformats.org/officeDocument/2006/relationships/externalLinkPath" Target="/Users/user06/Desktop/&#36001;&#25919;&#21147;&#65297;&#34892;&#20837;&#12428;/&#37117;HP&#65288;&#24066;&#30010;&#26449;&#65289;&#65291;&#27770;&#31639;&#21454;&#25903;&#12398;&#29366;&#27841;&#65288;23&#21306;&#65289;/21.xlsx" TargetMode="External"/></Relationships>
</file>

<file path=xl/externalLinks/_rels/externalLink3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5.xlsx" TargetMode="External"/><Relationship Id="rId1" Type="http://schemas.openxmlformats.org/officeDocument/2006/relationships/externalLinkPath" Target="/Users/user06/Desktop/&#36001;&#25919;&#21147;&#65297;&#34892;&#20837;&#12428;/&#37117;HP&#65288;&#24066;&#30010;&#26449;&#65289;&#65291;&#27770;&#31639;&#21454;&#25903;&#12398;&#29366;&#27841;&#65288;23&#21306;&#65289;/15.xlsx" TargetMode="External"/></Relationships>
</file>

<file path=xl/externalLinks/_rels/externalLink3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5.xlsx" TargetMode="External"/><Relationship Id="rId1" Type="http://schemas.openxmlformats.org/officeDocument/2006/relationships/externalLinkPath" Target="/Users/user06/Desktop/&#36001;&#25919;&#21147;&#65297;&#34892;&#20837;&#12428;/&#37117;HP&#65288;&#24066;&#30010;&#26449;&#65289;&#65291;&#27770;&#31639;&#21454;&#25903;&#12398;&#29366;&#27841;&#65288;23&#21306;&#65289;/35.xlsx" TargetMode="External"/></Relationships>
</file>

<file path=xl/externalLinks/_rels/externalLink3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6.xlsx" TargetMode="External"/><Relationship Id="rId1" Type="http://schemas.openxmlformats.org/officeDocument/2006/relationships/externalLinkPath" Target="/Users/user06/Desktop/&#36001;&#25919;&#21147;&#65297;&#34892;&#20837;&#12428;/&#37117;HP&#65288;&#24066;&#30010;&#26449;&#65289;&#65291;&#27770;&#31639;&#21454;&#25903;&#12398;&#29366;&#27841;&#65288;23&#21306;&#65289;/16.xlsx" TargetMode="External"/></Relationships>
</file>

<file path=xl/externalLinks/_rels/externalLink3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6.xlsx" TargetMode="External"/><Relationship Id="rId1" Type="http://schemas.openxmlformats.org/officeDocument/2006/relationships/externalLinkPath" Target="/Users/user06/Desktop/&#36001;&#25919;&#21147;&#65297;&#34892;&#20837;&#12428;/&#37117;HP&#65288;&#24066;&#30010;&#26449;&#65289;&#65291;&#27770;&#31639;&#21454;&#25903;&#12398;&#29366;&#27841;&#65288;23&#21306;&#65289;/36.xlsx" TargetMode="External"/></Relationships>
</file>

<file path=xl/externalLinks/_rels/externalLink3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7.xlsx" TargetMode="External"/><Relationship Id="rId1" Type="http://schemas.openxmlformats.org/officeDocument/2006/relationships/externalLinkPath" Target="/Users/user06/Desktop/&#36001;&#25919;&#21147;&#65297;&#34892;&#20837;&#12428;/&#37117;HP&#65288;&#24066;&#30010;&#26449;&#65289;&#65291;&#27770;&#31639;&#21454;&#25903;&#12398;&#29366;&#27841;&#65288;23&#21306;&#65289;/17.xlsx" TargetMode="External"/></Relationships>
</file>

<file path=xl/externalLinks/_rels/externalLink3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7.xlsx" TargetMode="External"/><Relationship Id="rId1" Type="http://schemas.openxmlformats.org/officeDocument/2006/relationships/externalLinkPath" Target="/Users/user06/Desktop/&#36001;&#25919;&#21147;&#65297;&#34892;&#20837;&#12428;/&#37117;HP&#65288;&#24066;&#30010;&#26449;&#65289;&#65291;&#27770;&#31639;&#21454;&#25903;&#12398;&#29366;&#27841;&#65288;23&#21306;&#65289;/37.xlsx" TargetMode="External"/></Relationships>
</file>

<file path=xl/externalLinks/_rels/externalLink3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8.xlsx" TargetMode="External"/><Relationship Id="rId1" Type="http://schemas.openxmlformats.org/officeDocument/2006/relationships/externalLinkPath" Target="/Users/user06/Desktop/&#36001;&#25919;&#21147;&#65297;&#34892;&#20837;&#12428;/&#37117;HP&#65288;&#24066;&#30010;&#26449;&#65289;&#65291;&#27770;&#31639;&#21454;&#25903;&#12398;&#29366;&#27841;&#65288;23&#21306;&#65289;/18.xlsx" TargetMode="External"/></Relationships>
</file>

<file path=xl/externalLinks/_rels/externalLink3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8.xlsx" TargetMode="External"/><Relationship Id="rId1" Type="http://schemas.openxmlformats.org/officeDocument/2006/relationships/externalLinkPath" Target="/Users/user06/Desktop/&#36001;&#25919;&#21147;&#65297;&#34892;&#20837;&#12428;/&#37117;HP&#65288;&#24066;&#30010;&#26449;&#65289;&#65291;&#27770;&#31639;&#21454;&#25903;&#12398;&#29366;&#27841;&#65288;23&#21306;&#65289;/38.xlsx" TargetMode="External"/></Relationships>
</file>

<file path=xl/externalLinks/_rels/externalLink3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9.xlsx" TargetMode="External"/><Relationship Id="rId1" Type="http://schemas.openxmlformats.org/officeDocument/2006/relationships/externalLinkPath" Target="/Users/user06/Desktop/&#36001;&#25919;&#21147;&#65297;&#34892;&#20837;&#12428;/&#37117;HP&#65288;&#24066;&#30010;&#26449;&#65289;&#65291;&#27770;&#31639;&#21454;&#25903;&#12398;&#29366;&#27841;&#65288;23&#21306;&#65289;/19.xlsx" TargetMode="External"/></Relationships>
</file>

<file path=xl/externalLinks/_rels/externalLink3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9.xlsx" TargetMode="External"/><Relationship Id="rId1" Type="http://schemas.openxmlformats.org/officeDocument/2006/relationships/externalLinkPath" Target="/Users/user06/Desktop/&#36001;&#25919;&#21147;&#65297;&#34892;&#20837;&#12428;/&#37117;HP&#65288;&#24066;&#30010;&#26449;&#65289;&#65291;&#27770;&#31639;&#21454;&#25903;&#12398;&#29366;&#27841;&#65288;23&#21306;&#65289;/3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xlsx" TargetMode="External"/><Relationship Id="rId1" Type="http://schemas.openxmlformats.org/officeDocument/2006/relationships/externalLinkPath" Target="/Users/user06/Desktop/&#36001;&#25919;&#21147;&#65297;&#34892;&#20837;&#12428;/&#37117;HP&#65288;&#24066;&#30010;&#26449;&#65289;&#65291;&#27770;&#31639;&#21454;&#25903;&#12398;&#29366;&#27841;&#65288;23&#21306;&#65289;/2.xlsx" TargetMode="External"/></Relationships>
</file>

<file path=xl/externalLinks/_rels/externalLink4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0.xlsx" TargetMode="External"/><Relationship Id="rId1" Type="http://schemas.openxmlformats.org/officeDocument/2006/relationships/externalLinkPath" Target="/Users/user06/Desktop/&#36001;&#25919;&#21147;&#65297;&#34892;&#20837;&#12428;/&#37117;HP&#65288;&#24066;&#30010;&#26449;&#65289;&#65291;&#27770;&#31639;&#21454;&#25903;&#12398;&#29366;&#27841;&#65288;23&#21306;&#65289;/20.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2.xlsx" TargetMode="External"/><Relationship Id="rId1" Type="http://schemas.openxmlformats.org/officeDocument/2006/relationships/externalLinkPath" Target="/Users/user06/Desktop/&#36001;&#25919;&#21147;&#65297;&#34892;&#20837;&#12428;/&#37117;HP&#65288;&#24066;&#30010;&#26449;&#65289;&#65291;&#27770;&#31639;&#21454;&#25903;&#12398;&#29366;&#27841;&#65288;23&#21306;&#65289;/22.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xlsx" TargetMode="External"/><Relationship Id="rId1" Type="http://schemas.openxmlformats.org/officeDocument/2006/relationships/externalLinkPath" Target="/Users/user06/Desktop/&#36001;&#25919;&#21147;&#65297;&#34892;&#20837;&#12428;/&#37117;HP&#65288;&#24066;&#30010;&#26449;&#65289;&#65291;&#27770;&#31639;&#21454;&#25903;&#12398;&#29366;&#27841;&#65288;23&#21306;&#65289;/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3.xlsx" TargetMode="External"/><Relationship Id="rId1" Type="http://schemas.openxmlformats.org/officeDocument/2006/relationships/externalLinkPath" Target="/Users/user06/Desktop/&#36001;&#25919;&#21147;&#65297;&#34892;&#20837;&#12428;/&#37117;HP&#65288;&#24066;&#30010;&#26449;&#65289;&#65291;&#27770;&#31639;&#21454;&#25903;&#12398;&#29366;&#27841;&#65288;23&#21306;&#65289;/2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4.xlsx" TargetMode="External"/><Relationship Id="rId1" Type="http://schemas.openxmlformats.org/officeDocument/2006/relationships/externalLinkPath" Target="/Users/user06/Desktop/&#36001;&#25919;&#21147;&#65297;&#34892;&#20837;&#12428;/&#37117;HP&#65288;&#24066;&#30010;&#26449;&#65289;&#65291;&#27770;&#31639;&#21454;&#25903;&#12398;&#29366;&#27841;&#65288;23&#21306;&#65289;/4.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4.xlsx" TargetMode="External"/><Relationship Id="rId1" Type="http://schemas.openxmlformats.org/officeDocument/2006/relationships/externalLinkPath" Target="/Users/user06/Desktop/&#36001;&#25919;&#21147;&#65297;&#34892;&#20837;&#12428;/&#37117;HP&#65288;&#24066;&#30010;&#26449;&#65289;&#65291;&#27770;&#31639;&#21454;&#25903;&#12398;&#29366;&#27841;&#65288;23&#21306;&#65289;/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row r="4">
          <cell r="C4" t="str">
            <v>市部</v>
          </cell>
          <cell r="D4" t="str">
            <v>郡部</v>
          </cell>
          <cell r="E4" t="str">
            <v>島しょ部</v>
          </cell>
        </row>
        <row r="5">
          <cell r="B5" t="str">
            <v>H25</v>
          </cell>
          <cell r="C5">
            <v>91</v>
          </cell>
          <cell r="D5">
            <v>88.4</v>
          </cell>
          <cell r="E5">
            <v>86.4</v>
          </cell>
        </row>
        <row r="6">
          <cell r="B6" t="str">
            <v>H26</v>
          </cell>
          <cell r="C6">
            <v>90.7</v>
          </cell>
          <cell r="D6">
            <v>90.3</v>
          </cell>
          <cell r="E6">
            <v>88.7</v>
          </cell>
        </row>
        <row r="7">
          <cell r="B7" t="str">
            <v>H27</v>
          </cell>
          <cell r="C7">
            <v>88.2</v>
          </cell>
          <cell r="D7">
            <v>88.9</v>
          </cell>
          <cell r="E7">
            <v>83.9</v>
          </cell>
        </row>
        <row r="8">
          <cell r="B8" t="str">
            <v>H28</v>
          </cell>
          <cell r="C8">
            <v>91.2</v>
          </cell>
          <cell r="D8">
            <v>92</v>
          </cell>
          <cell r="E8">
            <v>84.2</v>
          </cell>
        </row>
        <row r="9">
          <cell r="B9" t="str">
            <v>H29</v>
          </cell>
          <cell r="C9">
            <v>90.9</v>
          </cell>
          <cell r="D9">
            <v>91.8</v>
          </cell>
          <cell r="E9">
            <v>86.1</v>
          </cell>
        </row>
        <row r="10">
          <cell r="B10" t="str">
            <v>H30</v>
          </cell>
          <cell r="C10">
            <v>91.9</v>
          </cell>
          <cell r="D10">
            <v>92.6</v>
          </cell>
          <cell r="E10">
            <v>87.9</v>
          </cell>
        </row>
        <row r="11">
          <cell r="B11" t="str">
            <v>H31・R1</v>
          </cell>
          <cell r="C11">
            <v>92.1</v>
          </cell>
          <cell r="D11">
            <v>91.1</v>
          </cell>
          <cell r="E11">
            <v>86.7</v>
          </cell>
        </row>
        <row r="12">
          <cell r="B12" t="str">
            <v>R2</v>
          </cell>
          <cell r="C12">
            <v>90.6</v>
          </cell>
          <cell r="D12">
            <v>90.3</v>
          </cell>
          <cell r="E12">
            <v>83.4</v>
          </cell>
        </row>
        <row r="13">
          <cell r="B13" t="str">
            <v>R3</v>
          </cell>
          <cell r="C13">
            <v>87.8</v>
          </cell>
          <cell r="D13">
            <v>85.2</v>
          </cell>
          <cell r="E13">
            <v>77.099999999999994</v>
          </cell>
        </row>
        <row r="14">
          <cell r="B14" t="str">
            <v>R4</v>
          </cell>
          <cell r="C14">
            <v>89.2</v>
          </cell>
          <cell r="D14">
            <v>87.9</v>
          </cell>
          <cell r="E14">
            <v>83.6</v>
          </cell>
        </row>
      </sheetData>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青梅市"/>
    </sheetNames>
    <sheetDataSet>
      <sheetData sheetId="0">
        <row r="10">
          <cell r="V10">
            <v>13.553672190865965</v>
          </cell>
        </row>
        <row r="12">
          <cell r="V12">
            <v>93.317678343313347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あきる野市"/>
    </sheetNames>
    <sheetDataSet>
      <sheetData sheetId="0">
        <row r="10">
          <cell r="V10">
            <v>7.3979571889131082</v>
          </cell>
        </row>
        <row r="12">
          <cell r="V12">
            <v>97.099443701858945</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府中市"/>
    </sheetNames>
    <sheetDataSet>
      <sheetData sheetId="0">
        <row r="10">
          <cell r="V10">
            <v>5.1152642514878908</v>
          </cell>
        </row>
        <row r="12">
          <cell r="V12">
            <v>82.947443325420309</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西東京市"/>
    </sheetNames>
    <sheetDataSet>
      <sheetData sheetId="0">
        <row r="10">
          <cell r="V10">
            <v>7.5953758611950999</v>
          </cell>
        </row>
        <row r="12">
          <cell r="V12">
            <v>93.091719261830363</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昭島市"/>
    </sheetNames>
    <sheetDataSet>
      <sheetData sheetId="0">
        <row r="10">
          <cell r="V10">
            <v>10.3464411429884</v>
          </cell>
        </row>
        <row r="12">
          <cell r="V12">
            <v>93.866742127653836</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瑞穂町"/>
    </sheetNames>
    <sheetDataSet>
      <sheetData sheetId="0">
        <row r="10">
          <cell r="V10">
            <v>6.3676347159212474</v>
          </cell>
        </row>
        <row r="12">
          <cell r="V12">
            <v>90.056160368639965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調布市"/>
    </sheetNames>
    <sheetDataSet>
      <sheetData sheetId="0">
        <row r="10">
          <cell r="V10">
            <v>8.4435821392950672</v>
          </cell>
        </row>
        <row r="12">
          <cell r="V12">
            <v>90.68065768094489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日の出町"/>
    </sheetNames>
    <sheetDataSet>
      <sheetData sheetId="0">
        <row r="10">
          <cell r="V10">
            <v>7.544990169754497</v>
          </cell>
        </row>
        <row r="12">
          <cell r="V12">
            <v>97.877706564038121</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町田市"/>
    </sheetNames>
    <sheetDataSet>
      <sheetData sheetId="0">
        <row r="10">
          <cell r="V10">
            <v>9.445424869808221</v>
          </cell>
        </row>
        <row r="12">
          <cell r="V12">
            <v>91.157215795603904</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檜原村"/>
    </sheetNames>
    <sheetDataSet>
      <sheetData sheetId="0">
        <row r="10">
          <cell r="V10">
            <v>9.1412403350859215</v>
          </cell>
        </row>
        <row r="12">
          <cell r="V12">
            <v>73.186402573260395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八王子市"/>
    </sheetNames>
    <sheetDataSet>
      <sheetData sheetId="0">
        <row r="10">
          <cell r="V10">
            <v>5.3137771568545356</v>
          </cell>
        </row>
        <row r="12">
          <cell r="V12">
            <v>86.661734684180288</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金井市"/>
    </sheetNames>
    <sheetDataSet>
      <sheetData sheetId="0">
        <row r="10">
          <cell r="V10">
            <v>10.386048601671952</v>
          </cell>
        </row>
        <row r="12">
          <cell r="V12">
            <v>93.974770329366379</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奥多摩町"/>
    </sheetNames>
    <sheetDataSet>
      <sheetData sheetId="0">
        <row r="10">
          <cell r="V10">
            <v>8.5835050882960182</v>
          </cell>
        </row>
        <row r="12">
          <cell r="V12">
            <v>72.840274090898461</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平市"/>
    </sheetNames>
    <sheetDataSet>
      <sheetData sheetId="0">
        <row r="10">
          <cell r="V10">
            <v>13.499742121688834</v>
          </cell>
        </row>
        <row r="12">
          <cell r="V12">
            <v>85.157035898779895</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大島町"/>
    </sheetNames>
    <sheetDataSet>
      <sheetData sheetId="0">
        <row r="10">
          <cell r="V10">
            <v>2.3758851985167806</v>
          </cell>
        </row>
        <row r="12">
          <cell r="V12">
            <v>94.444523007628362</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日野市"/>
    </sheetNames>
    <sheetDataSet>
      <sheetData sheetId="0">
        <row r="10">
          <cell r="V10">
            <v>7.4116082298345489</v>
          </cell>
        </row>
        <row r="12">
          <cell r="V12">
            <v>90.948039137814902</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利島村"/>
    </sheetNames>
    <sheetDataSet>
      <sheetData sheetId="0">
        <row r="10">
          <cell r="V10">
            <v>20.211713021848507</v>
          </cell>
        </row>
        <row r="12">
          <cell r="V12">
            <v>84.82528224463708</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村山市"/>
    </sheetNames>
    <sheetDataSet>
      <sheetData sheetId="0">
        <row r="10">
          <cell r="V10">
            <v>8.4163171258842997</v>
          </cell>
        </row>
        <row r="12">
          <cell r="V12">
            <v>92.503376007249528</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島村"/>
    </sheetNames>
    <sheetDataSet>
      <sheetData sheetId="0">
        <row r="10">
          <cell r="V10">
            <v>14.195242696224094</v>
          </cell>
        </row>
        <row r="12">
          <cell r="V12">
            <v>78.999515553067241</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国分寺市"/>
    </sheetNames>
    <sheetDataSet>
      <sheetData sheetId="0">
        <row r="10">
          <cell r="V10">
            <v>10.181305177012392</v>
          </cell>
        </row>
        <row r="12">
          <cell r="V12">
            <v>94.245891754786655</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神津島村"/>
    </sheetNames>
    <sheetDataSet>
      <sheetData sheetId="0">
        <row r="10">
          <cell r="V10">
            <v>7.4166233147599137</v>
          </cell>
        </row>
        <row r="12">
          <cell r="V12">
            <v>74.669654209930684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武蔵村山市"/>
    </sheetNames>
    <sheetDataSet>
      <sheetData sheetId="0">
        <row r="10">
          <cell r="V10">
            <v>5.7026465290666062</v>
          </cell>
        </row>
        <row r="12">
          <cell r="V12">
            <v>92.604529733992123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国立市"/>
    </sheetNames>
    <sheetDataSet>
      <sheetData sheetId="0">
        <row r="10">
          <cell r="V10">
            <v>4.7297617602688424</v>
          </cell>
        </row>
        <row r="12">
          <cell r="V12">
            <v>99.144698903975979</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三宅村"/>
    </sheetNames>
    <sheetDataSet>
      <sheetData sheetId="0">
        <row r="10">
          <cell r="V10">
            <v>9.2331488200863419</v>
          </cell>
        </row>
        <row r="12">
          <cell r="V12">
            <v>82.980017721574612</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福生市"/>
    </sheetNames>
    <sheetDataSet>
      <sheetData sheetId="0">
        <row r="10">
          <cell r="V10">
            <v>13.413649440246683</v>
          </cell>
        </row>
        <row r="12">
          <cell r="V12">
            <v>84.552857023300803</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御蔵島村"/>
    </sheetNames>
    <sheetDataSet>
      <sheetData sheetId="0">
        <row r="10">
          <cell r="V10">
            <v>22.540595192588253</v>
          </cell>
        </row>
        <row r="12">
          <cell r="V12">
            <v>69.901396730523174</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狛江市"/>
    </sheetNames>
    <sheetDataSet>
      <sheetData sheetId="0">
        <row r="10">
          <cell r="V10">
            <v>11.836272658110246</v>
          </cell>
        </row>
        <row r="12">
          <cell r="V12">
            <v>85.428336894580852</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八丈町"/>
    </sheetNames>
    <sheetDataSet>
      <sheetData sheetId="0">
        <row r="10">
          <cell r="V10">
            <v>2.22290249502871</v>
          </cell>
        </row>
        <row r="12">
          <cell r="V12">
            <v>84.774192859935823</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大和市"/>
    </sheetNames>
    <sheetDataSet>
      <sheetData sheetId="0">
        <row r="10">
          <cell r="V10">
            <v>16.248509772481142</v>
          </cell>
        </row>
        <row r="12">
          <cell r="V12">
            <v>92.772704839604259</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青ケ島村"/>
    </sheetNames>
    <sheetDataSet>
      <sheetData sheetId="0">
        <row r="10">
          <cell r="V10">
            <v>40.400127975602949</v>
          </cell>
        </row>
        <row r="12">
          <cell r="V12">
            <v>96.94723779098301</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清瀬市"/>
    </sheetNames>
    <sheetDataSet>
      <sheetData sheetId="0">
        <row r="10">
          <cell r="V10">
            <v>14.46867263849286</v>
          </cell>
        </row>
        <row r="12">
          <cell r="V12">
            <v>91.989738870896147</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笠原村"/>
    </sheetNames>
    <sheetDataSet>
      <sheetData sheetId="0">
        <row r="10">
          <cell r="V10">
            <v>9.5383023376354839</v>
          </cell>
        </row>
        <row r="12">
          <cell r="V12">
            <v>73.936611721331928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立川市"/>
    </sheetNames>
    <sheetDataSet>
      <sheetData sheetId="0">
        <row r="10">
          <cell r="V10">
            <v>11.895374363579544</v>
          </cell>
        </row>
        <row r="12">
          <cell r="V12">
            <v>82.172052415083584</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久留米市"/>
    </sheetNames>
    <sheetDataSet>
      <sheetData sheetId="0">
        <row r="10">
          <cell r="V10">
            <v>2.8020573197235459</v>
          </cell>
        </row>
        <row r="12">
          <cell r="V12">
            <v>92.302491469590024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多摩市"/>
    </sheetNames>
    <sheetDataSet>
      <sheetData sheetId="0">
        <row r="10">
          <cell r="V10">
            <v>7.765663917806374</v>
          </cell>
        </row>
        <row r="12">
          <cell r="V12">
            <v>87.248554506808432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武蔵野市"/>
    </sheetNames>
    <sheetDataSet>
      <sheetData sheetId="0">
        <row r="10">
          <cell r="V10">
            <v>8.9014071691456955</v>
          </cell>
        </row>
        <row r="12">
          <cell r="V12">
            <v>81.245439157330239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稲城市"/>
    </sheetNames>
    <sheetDataSet>
      <sheetData sheetId="0">
        <row r="10">
          <cell r="V10">
            <v>11.710271647612762</v>
          </cell>
        </row>
        <row r="12">
          <cell r="V12">
            <v>90.133932547604672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三鷹市"/>
    </sheetNames>
    <sheetDataSet>
      <sheetData sheetId="0">
        <row r="10">
          <cell r="V10">
            <v>5.2163256856358959</v>
          </cell>
        </row>
        <row r="12">
          <cell r="V12">
            <v>89.476917996442324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羽村市"/>
    </sheetNames>
    <sheetDataSet>
      <sheetData sheetId="0">
        <row r="10">
          <cell r="V10">
            <v>10.466093430109741</v>
          </cell>
        </row>
        <row r="12">
          <cell r="V12">
            <v>95.571554068146824</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3C8E3-911C-49BA-B8BA-2B598FAAF241}">
  <sheetPr>
    <tabColor rgb="FFFFFF00"/>
  </sheetPr>
  <dimension ref="B1:AA33"/>
  <sheetViews>
    <sheetView tabSelected="1" topLeftCell="B1" zoomScaleNormal="100" zoomScaleSheetLayoutView="100" workbookViewId="0">
      <selection activeCell="B10" sqref="B10:AA14"/>
    </sheetView>
  </sheetViews>
  <sheetFormatPr defaultColWidth="9" defaultRowHeight="13.5" x14ac:dyDescent="0.15"/>
  <cols>
    <col min="1" max="74" width="4.625" style="1" customWidth="1"/>
    <col min="75" max="16384" width="9" style="1"/>
  </cols>
  <sheetData>
    <row r="1" spans="2:27" ht="20.100000000000001" customHeight="1" x14ac:dyDescent="0.15"/>
    <row r="2" spans="2:27" ht="20.100000000000001" customHeight="1" x14ac:dyDescent="0.15">
      <c r="B2" s="2" t="s">
        <v>42</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5"/>
    </row>
    <row r="5" spans="2:27" ht="20.100000000000001" customHeight="1" x14ac:dyDescent="0.15">
      <c r="B5" s="6"/>
      <c r="C5" s="51" t="s">
        <v>56</v>
      </c>
      <c r="D5" s="51"/>
      <c r="E5" s="51"/>
      <c r="F5" s="51"/>
      <c r="G5" s="52" t="s">
        <v>40</v>
      </c>
      <c r="H5" s="52"/>
      <c r="I5" s="52"/>
      <c r="J5" s="52"/>
      <c r="K5" s="52"/>
      <c r="L5" s="52"/>
      <c r="M5" s="52"/>
      <c r="N5" s="52"/>
      <c r="O5" s="52"/>
      <c r="P5" s="52"/>
      <c r="Q5" s="52"/>
      <c r="R5" s="52"/>
      <c r="S5" s="52"/>
      <c r="T5" s="53" t="s">
        <v>39</v>
      </c>
      <c r="U5" s="54"/>
    </row>
    <row r="6" spans="2:27" ht="20.100000000000001" customHeight="1" x14ac:dyDescent="0.15">
      <c r="B6" s="6"/>
      <c r="C6" s="51"/>
      <c r="D6" s="51"/>
      <c r="E6" s="51"/>
      <c r="F6" s="51"/>
      <c r="G6" s="53" t="s">
        <v>57</v>
      </c>
      <c r="H6" s="53"/>
      <c r="I6" s="53"/>
      <c r="J6" s="53"/>
      <c r="K6" s="53"/>
      <c r="L6" s="53"/>
      <c r="M6" s="53"/>
      <c r="N6" s="53"/>
      <c r="O6" s="53"/>
      <c r="P6" s="53"/>
      <c r="Q6" s="53"/>
      <c r="R6" s="53"/>
      <c r="S6" s="53"/>
      <c r="T6" s="53"/>
      <c r="U6" s="54"/>
    </row>
    <row r="7" spans="2:27" ht="12" customHeight="1" x14ac:dyDescent="0.15">
      <c r="B7" s="7"/>
      <c r="C7" s="8"/>
      <c r="D7" s="8"/>
      <c r="E7" s="8"/>
      <c r="F7" s="8"/>
      <c r="G7" s="8"/>
      <c r="H7" s="8"/>
      <c r="I7" s="8"/>
      <c r="J7" s="8"/>
      <c r="K7" s="8"/>
      <c r="L7" s="8"/>
      <c r="M7" s="8"/>
      <c r="N7" s="8"/>
      <c r="O7" s="8"/>
      <c r="P7" s="8"/>
      <c r="Q7" s="8"/>
      <c r="R7" s="8"/>
      <c r="S7" s="8"/>
      <c r="T7" s="8"/>
      <c r="U7" s="9"/>
    </row>
    <row r="8" spans="2:27" ht="20.100000000000001" customHeight="1" x14ac:dyDescent="0.15">
      <c r="B8" s="55" t="s">
        <v>55</v>
      </c>
      <c r="C8" s="55"/>
      <c r="D8" s="55"/>
      <c r="E8" s="55"/>
      <c r="F8" s="55"/>
      <c r="G8" s="55"/>
      <c r="H8" s="55"/>
      <c r="I8" s="55"/>
      <c r="J8" s="55"/>
      <c r="K8" s="55"/>
      <c r="L8" s="55"/>
      <c r="M8" s="55"/>
      <c r="N8" s="55"/>
      <c r="O8" s="55"/>
      <c r="P8" s="55"/>
      <c r="Q8" s="55"/>
      <c r="R8" s="55"/>
      <c r="S8" s="55"/>
      <c r="T8" s="55"/>
      <c r="U8" s="55"/>
      <c r="V8" s="55"/>
      <c r="W8" s="55"/>
      <c r="X8" s="55"/>
      <c r="Y8" s="55"/>
      <c r="Z8" s="55"/>
      <c r="AA8" s="55"/>
    </row>
    <row r="9" spans="2:27" ht="9.9499999999999993" customHeight="1" x14ac:dyDescent="0.15">
      <c r="D9" s="10"/>
    </row>
    <row r="10" spans="2:27" ht="20.100000000000001" customHeight="1" x14ac:dyDescent="0.15">
      <c r="B10" s="49" t="s">
        <v>60</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2:27" ht="20.100000000000001" customHeight="1" x14ac:dyDescent="0.15">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2:27" ht="20.100000000000001" customHeight="1" x14ac:dyDescent="0.15">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row>
    <row r="13" spans="2:27" ht="20.100000000000001" customHeight="1" x14ac:dyDescent="0.15">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2:27" ht="20.100000000000001" customHeight="1" x14ac:dyDescent="0.15">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2:27" ht="9.9499999999999993" customHeigh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row>
    <row r="16" spans="2:27" ht="20.100000000000001" customHeight="1" x14ac:dyDescent="0.15">
      <c r="B16" s="11"/>
      <c r="C16" s="11"/>
      <c r="D16" s="11"/>
      <c r="E16" s="11"/>
      <c r="F16" s="11"/>
      <c r="G16" s="11"/>
      <c r="H16" s="11"/>
      <c r="I16" s="11"/>
      <c r="J16" s="11"/>
      <c r="K16" s="11"/>
      <c r="L16" s="11"/>
      <c r="M16" s="11"/>
      <c r="N16" s="11"/>
      <c r="O16" s="12"/>
      <c r="P16" s="12"/>
      <c r="Q16" s="12"/>
      <c r="R16" s="12"/>
      <c r="S16" s="50" t="s">
        <v>59</v>
      </c>
      <c r="T16" s="50"/>
      <c r="U16" s="50"/>
      <c r="V16" s="50"/>
      <c r="W16" s="50"/>
      <c r="X16" s="50"/>
      <c r="Y16" s="50"/>
      <c r="Z16" s="50"/>
      <c r="AA16" s="50"/>
    </row>
    <row r="17" spans="2:27" ht="20.100000000000001" customHeight="1" x14ac:dyDescent="0.15">
      <c r="B17" s="11"/>
      <c r="C17" s="11"/>
      <c r="D17" s="11"/>
      <c r="E17" s="11"/>
      <c r="F17" s="11"/>
      <c r="G17" s="11"/>
      <c r="H17" s="11"/>
      <c r="I17" s="11"/>
      <c r="J17" s="11"/>
      <c r="K17" s="11"/>
      <c r="L17" s="11"/>
      <c r="M17" s="11"/>
      <c r="N17" s="11"/>
      <c r="O17" s="12"/>
      <c r="P17" s="12"/>
      <c r="Q17" s="12"/>
      <c r="R17" s="12"/>
      <c r="S17" s="50"/>
      <c r="T17" s="50"/>
      <c r="U17" s="50"/>
      <c r="V17" s="50"/>
      <c r="W17" s="50"/>
      <c r="X17" s="50"/>
      <c r="Y17" s="50"/>
      <c r="Z17" s="50"/>
      <c r="AA17" s="50"/>
    </row>
    <row r="18" spans="2:27" ht="20.100000000000001" customHeight="1" x14ac:dyDescent="0.15">
      <c r="S18" s="50"/>
      <c r="T18" s="50"/>
      <c r="U18" s="50"/>
      <c r="V18" s="50"/>
      <c r="W18" s="50"/>
      <c r="X18" s="50"/>
      <c r="Y18" s="50"/>
      <c r="Z18" s="50"/>
      <c r="AA18" s="50"/>
    </row>
    <row r="19" spans="2:27" ht="20.100000000000001" customHeight="1" x14ac:dyDescent="0.15">
      <c r="S19" s="50"/>
      <c r="T19" s="50"/>
      <c r="U19" s="50"/>
      <c r="V19" s="50"/>
      <c r="W19" s="50"/>
      <c r="X19" s="50"/>
      <c r="Y19" s="50"/>
      <c r="Z19" s="50"/>
      <c r="AA19" s="50"/>
    </row>
    <row r="20" spans="2:27" ht="20.100000000000001" customHeight="1" x14ac:dyDescent="0.15">
      <c r="S20" s="50"/>
      <c r="T20" s="50"/>
      <c r="U20" s="50"/>
      <c r="V20" s="50"/>
      <c r="W20" s="50"/>
      <c r="X20" s="50"/>
      <c r="Y20" s="50"/>
      <c r="Z20" s="50"/>
      <c r="AA20" s="50"/>
    </row>
    <row r="21" spans="2:27" ht="20.100000000000001" customHeight="1" x14ac:dyDescent="0.15">
      <c r="S21" s="50"/>
      <c r="T21" s="50"/>
      <c r="U21" s="50"/>
      <c r="V21" s="50"/>
      <c r="W21" s="50"/>
      <c r="X21" s="50"/>
      <c r="Y21" s="50"/>
      <c r="Z21" s="50"/>
      <c r="AA21" s="50"/>
    </row>
    <row r="22" spans="2:27" ht="20.100000000000001" customHeight="1" x14ac:dyDescent="0.15">
      <c r="S22" s="50"/>
      <c r="T22" s="50"/>
      <c r="U22" s="50"/>
      <c r="V22" s="50"/>
      <c r="W22" s="50"/>
      <c r="X22" s="50"/>
      <c r="Y22" s="50"/>
      <c r="Z22" s="50"/>
      <c r="AA22" s="50"/>
    </row>
    <row r="23" spans="2:27" ht="20.100000000000001" customHeight="1" x14ac:dyDescent="0.15">
      <c r="S23" s="50"/>
      <c r="T23" s="50"/>
      <c r="U23" s="50"/>
      <c r="V23" s="50"/>
      <c r="W23" s="50"/>
      <c r="X23" s="50"/>
      <c r="Y23" s="50"/>
      <c r="Z23" s="50"/>
      <c r="AA23" s="50"/>
    </row>
    <row r="24" spans="2:27" ht="20.100000000000001" customHeight="1" x14ac:dyDescent="0.15">
      <c r="S24" s="50"/>
      <c r="T24" s="50"/>
      <c r="U24" s="50"/>
      <c r="V24" s="50"/>
      <c r="W24" s="50"/>
      <c r="X24" s="50"/>
      <c r="Y24" s="50"/>
      <c r="Z24" s="50"/>
      <c r="AA24" s="50"/>
    </row>
    <row r="25" spans="2:27" ht="20.100000000000001" customHeight="1" x14ac:dyDescent="0.15">
      <c r="S25" s="50"/>
      <c r="T25" s="50"/>
      <c r="U25" s="50"/>
      <c r="V25" s="50"/>
      <c r="W25" s="50"/>
      <c r="X25" s="50"/>
      <c r="Y25" s="50"/>
      <c r="Z25" s="50"/>
      <c r="AA25" s="50"/>
    </row>
    <row r="26" spans="2:27" ht="20.100000000000001" customHeight="1" x14ac:dyDescent="0.15">
      <c r="S26" s="47"/>
      <c r="T26" s="47"/>
      <c r="U26" s="47"/>
      <c r="V26" s="47"/>
      <c r="W26" s="47"/>
      <c r="X26" s="47"/>
      <c r="Y26" s="47"/>
      <c r="Z26" s="47"/>
      <c r="AA26" s="47"/>
    </row>
    <row r="27" spans="2:27" ht="20.100000000000001" customHeight="1" x14ac:dyDescent="0.15">
      <c r="S27" s="47"/>
      <c r="T27" s="47"/>
      <c r="U27" s="47"/>
      <c r="V27" s="47"/>
      <c r="W27" s="47"/>
      <c r="X27" s="47"/>
      <c r="Y27" s="47"/>
      <c r="Z27" s="47"/>
      <c r="AA27" s="47"/>
    </row>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sheetData>
  <mergeCells count="7">
    <mergeCell ref="B10:AA14"/>
    <mergeCell ref="S16:AA25"/>
    <mergeCell ref="C5:F6"/>
    <mergeCell ref="G5:S5"/>
    <mergeCell ref="T5:U6"/>
    <mergeCell ref="G6:S6"/>
    <mergeCell ref="B8:AA8"/>
  </mergeCells>
  <phoneticPr fontId="2"/>
  <pageMargins left="0.74803149606299213" right="0.74803149606299213" top="0.98425196850393704" bottom="0.98425196850393704" header="0.51181102362204722" footer="0.31496062992125984"/>
  <pageSetup paperSize="9" scale="98" firstPageNumber="15"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A35"/>
  <sheetViews>
    <sheetView view="pageBreakPreview" zoomScale="85" zoomScaleNormal="90" zoomScaleSheetLayoutView="85" workbookViewId="0">
      <selection activeCell="B15" sqref="B15"/>
    </sheetView>
  </sheetViews>
  <sheetFormatPr defaultColWidth="9" defaultRowHeight="13.5" x14ac:dyDescent="0.15"/>
  <cols>
    <col min="1" max="1" width="4.625" style="1" customWidth="1"/>
    <col min="2" max="2" width="12.625" style="1" customWidth="1"/>
    <col min="3" max="12" width="10.75" style="1" customWidth="1"/>
    <col min="13" max="14" width="4.625" style="1" customWidth="1"/>
    <col min="15" max="15" width="12.625" style="1" customWidth="1"/>
    <col min="16" max="25" width="10.75" style="1" customWidth="1"/>
    <col min="26" max="26" width="4.625" style="1" customWidth="1"/>
    <col min="27" max="27" width="6" style="1" customWidth="1"/>
    <col min="28" max="16384" width="9" style="1"/>
  </cols>
  <sheetData>
    <row r="1" spans="2:27" s="15" customFormat="1" ht="20.100000000000001" customHeight="1" x14ac:dyDescent="0.15">
      <c r="B1" s="15" t="s">
        <v>41</v>
      </c>
      <c r="O1" s="15" t="s">
        <v>41</v>
      </c>
    </row>
    <row r="2" spans="2:27" s="15" customFormat="1" ht="20.100000000000001" customHeight="1" thickBot="1" x14ac:dyDescent="0.2">
      <c r="J2" s="16"/>
      <c r="K2" s="16"/>
      <c r="L2" s="17" t="s">
        <v>43</v>
      </c>
      <c r="W2" s="16"/>
      <c r="X2" s="16"/>
      <c r="Y2" s="17" t="s">
        <v>43</v>
      </c>
    </row>
    <row r="3" spans="2:27" s="15" customFormat="1" ht="20.100000000000001" customHeight="1" thickBot="1" x14ac:dyDescent="0.2">
      <c r="B3" s="18" t="s">
        <v>37</v>
      </c>
      <c r="C3" s="19" t="s">
        <v>44</v>
      </c>
      <c r="D3" s="19" t="s">
        <v>46</v>
      </c>
      <c r="E3" s="19" t="s">
        <v>47</v>
      </c>
      <c r="F3" s="19" t="s">
        <v>48</v>
      </c>
      <c r="G3" s="20" t="s">
        <v>49</v>
      </c>
      <c r="H3" s="19" t="s">
        <v>50</v>
      </c>
      <c r="I3" s="20" t="s">
        <v>51</v>
      </c>
      <c r="J3" s="20" t="s">
        <v>52</v>
      </c>
      <c r="K3" s="20" t="s">
        <v>53</v>
      </c>
      <c r="L3" s="21" t="s">
        <v>54</v>
      </c>
      <c r="M3" s="22"/>
      <c r="N3" s="22"/>
      <c r="O3" s="18" t="s">
        <v>37</v>
      </c>
      <c r="P3" s="19" t="s">
        <v>44</v>
      </c>
      <c r="Q3" s="19" t="s">
        <v>46</v>
      </c>
      <c r="R3" s="19" t="s">
        <v>47</v>
      </c>
      <c r="S3" s="19" t="s">
        <v>48</v>
      </c>
      <c r="T3" s="20" t="s">
        <v>49</v>
      </c>
      <c r="U3" s="19" t="s">
        <v>50</v>
      </c>
      <c r="V3" s="20" t="s">
        <v>51</v>
      </c>
      <c r="W3" s="20" t="s">
        <v>52</v>
      </c>
      <c r="X3" s="20" t="s">
        <v>53</v>
      </c>
      <c r="Y3" s="21" t="s">
        <v>54</v>
      </c>
      <c r="Z3" s="22"/>
      <c r="AA3" s="22"/>
    </row>
    <row r="4" spans="2:27" s="15" customFormat="1" ht="20.100000000000001" customHeight="1" x14ac:dyDescent="0.15">
      <c r="B4" s="23" t="s">
        <v>0</v>
      </c>
      <c r="C4" s="24">
        <v>86.231785624578308</v>
      </c>
      <c r="D4" s="24">
        <v>87.127712033088329</v>
      </c>
      <c r="E4" s="24">
        <v>83.997080344944578</v>
      </c>
      <c r="F4" s="24">
        <v>88.761104715605015</v>
      </c>
      <c r="G4" s="25">
        <v>88.413545353162547</v>
      </c>
      <c r="H4" s="24">
        <v>88.073374568506722</v>
      </c>
      <c r="I4" s="25">
        <v>87.325647491560105</v>
      </c>
      <c r="J4" s="25">
        <v>85.659200707640977</v>
      </c>
      <c r="K4" s="25">
        <v>85.665163637546399</v>
      </c>
      <c r="L4" s="44">
        <f>[2]八王子市!$V$12</f>
        <v>86.661734684180288</v>
      </c>
      <c r="M4" s="22"/>
      <c r="N4" s="22"/>
      <c r="O4" s="23" t="s">
        <v>19</v>
      </c>
      <c r="P4" s="24">
        <v>92.895380927370084</v>
      </c>
      <c r="Q4" s="24">
        <v>92.666649437045407</v>
      </c>
      <c r="R4" s="24">
        <v>91.982120900954143</v>
      </c>
      <c r="S4" s="24">
        <v>95.236668377449305</v>
      </c>
      <c r="T4" s="25">
        <v>94.063124026370062</v>
      </c>
      <c r="U4" s="24">
        <v>94.62430203369324</v>
      </c>
      <c r="V4" s="25">
        <v>95.295447490253068</v>
      </c>
      <c r="W4" s="25">
        <v>92.428370541106062</v>
      </c>
      <c r="X4" s="25">
        <v>88.268409160416496</v>
      </c>
      <c r="Y4" s="26">
        <f>[3]武蔵村山市!$V$12</f>
        <v>92.604529733992123</v>
      </c>
      <c r="Z4" s="22"/>
      <c r="AA4" s="22"/>
    </row>
    <row r="5" spans="2:27" s="15" customFormat="1" ht="20.100000000000001" customHeight="1" x14ac:dyDescent="0.15">
      <c r="B5" s="27" t="s">
        <v>1</v>
      </c>
      <c r="C5" s="28">
        <v>92.801262890626845</v>
      </c>
      <c r="D5" s="28">
        <v>92.809771349038485</v>
      </c>
      <c r="E5" s="28">
        <v>87.948340689880652</v>
      </c>
      <c r="F5" s="28">
        <v>88.536812827012852</v>
      </c>
      <c r="G5" s="29">
        <v>90.040852129576919</v>
      </c>
      <c r="H5" s="28">
        <v>91.110406907207519</v>
      </c>
      <c r="I5" s="29">
        <v>90.98970445088132</v>
      </c>
      <c r="J5" s="29">
        <v>87.811024196342288</v>
      </c>
      <c r="K5" s="29">
        <v>86.809782565944403</v>
      </c>
      <c r="L5" s="45">
        <f>[4]立川市!$V$12</f>
        <v>82.172052415083584</v>
      </c>
      <c r="M5" s="22"/>
      <c r="N5" s="22"/>
      <c r="O5" s="27" t="s">
        <v>20</v>
      </c>
      <c r="P5" s="28">
        <v>90.533301451560789</v>
      </c>
      <c r="Q5" s="28">
        <v>91.255552067798035</v>
      </c>
      <c r="R5" s="28">
        <v>87.776489752326825</v>
      </c>
      <c r="S5" s="28">
        <v>90.6</v>
      </c>
      <c r="T5" s="29">
        <v>88.988950871460588</v>
      </c>
      <c r="U5" s="28">
        <v>90.2915659867583</v>
      </c>
      <c r="V5" s="29">
        <v>90.64799669066133</v>
      </c>
      <c r="W5" s="29">
        <v>87.278554188946686</v>
      </c>
      <c r="X5" s="29">
        <v>85.485030006032702</v>
      </c>
      <c r="Y5" s="30">
        <f>[5]多摩市!$V$12</f>
        <v>87.248554506808432</v>
      </c>
      <c r="Z5" s="22"/>
      <c r="AA5" s="22"/>
    </row>
    <row r="6" spans="2:27" s="15" customFormat="1" ht="20.100000000000001" customHeight="1" x14ac:dyDescent="0.15">
      <c r="B6" s="31" t="s">
        <v>2</v>
      </c>
      <c r="C6" s="13">
        <v>87</v>
      </c>
      <c r="D6" s="13">
        <v>84.7</v>
      </c>
      <c r="E6" s="13">
        <v>80.8</v>
      </c>
      <c r="F6" s="13">
        <v>80.780655613114163</v>
      </c>
      <c r="G6" s="13">
        <v>82.098686995428608</v>
      </c>
      <c r="H6" s="13">
        <v>84.177085144009652</v>
      </c>
      <c r="I6" s="13">
        <v>84.315267099389871</v>
      </c>
      <c r="J6" s="13">
        <v>84.224355682306566</v>
      </c>
      <c r="K6" s="14">
        <v>84.168802062762396</v>
      </c>
      <c r="L6" s="45">
        <f>[6]武蔵野市!$V$12</f>
        <v>81.245439157330239</v>
      </c>
      <c r="M6" s="22"/>
      <c r="N6" s="22"/>
      <c r="O6" s="27" t="s">
        <v>21</v>
      </c>
      <c r="P6" s="28">
        <v>84.100052304827614</v>
      </c>
      <c r="Q6" s="28">
        <v>86.342476426873276</v>
      </c>
      <c r="R6" s="28">
        <v>87.088066705858978</v>
      </c>
      <c r="S6" s="28">
        <v>91.634806614393185</v>
      </c>
      <c r="T6" s="29">
        <v>91.328827148073557</v>
      </c>
      <c r="U6" s="28">
        <v>89.149302931750881</v>
      </c>
      <c r="V6" s="29">
        <v>91.117271959848551</v>
      </c>
      <c r="W6" s="29">
        <v>88.287359480718052</v>
      </c>
      <c r="X6" s="29">
        <v>88.152975115640501</v>
      </c>
      <c r="Y6" s="30">
        <f>[7]稲城市!$V$12</f>
        <v>90.133932547604672</v>
      </c>
      <c r="Z6" s="22"/>
      <c r="AA6" s="22"/>
    </row>
    <row r="7" spans="2:27" s="15" customFormat="1" ht="20.100000000000001" customHeight="1" x14ac:dyDescent="0.15">
      <c r="B7" s="27" t="s">
        <v>3</v>
      </c>
      <c r="C7" s="28">
        <v>91.947744288049947</v>
      </c>
      <c r="D7" s="28">
        <v>86.40266390259967</v>
      </c>
      <c r="E7" s="28">
        <v>84.006874086722362</v>
      </c>
      <c r="F7" s="28">
        <v>86.820817700749217</v>
      </c>
      <c r="G7" s="29">
        <v>89.561419382454346</v>
      </c>
      <c r="H7" s="28">
        <v>89.44185839624204</v>
      </c>
      <c r="I7" s="29">
        <v>89.794858755481471</v>
      </c>
      <c r="J7" s="29">
        <v>89.410415784646645</v>
      </c>
      <c r="K7" s="29">
        <v>91.497370130714799</v>
      </c>
      <c r="L7" s="45">
        <f>[8]三鷹市!$V$12</f>
        <v>89.476917996442324</v>
      </c>
      <c r="M7" s="22"/>
      <c r="N7" s="22"/>
      <c r="O7" s="27" t="s">
        <v>22</v>
      </c>
      <c r="P7" s="28">
        <v>94.903589842461074</v>
      </c>
      <c r="Q7" s="28">
        <v>92.298998892376844</v>
      </c>
      <c r="R7" s="28">
        <v>96.716631975584534</v>
      </c>
      <c r="S7" s="28">
        <v>103.48770125889568</v>
      </c>
      <c r="T7" s="29">
        <v>105.83230050403938</v>
      </c>
      <c r="U7" s="28">
        <v>100.70098936144294</v>
      </c>
      <c r="V7" s="29">
        <v>102.63815103979175</v>
      </c>
      <c r="W7" s="29">
        <v>100.23581343031312</v>
      </c>
      <c r="X7" s="29">
        <v>91.442615265775302</v>
      </c>
      <c r="Y7" s="30">
        <f>[9]羽村市!$V$12</f>
        <v>95.571554068146824</v>
      </c>
      <c r="Z7" s="22"/>
      <c r="AA7" s="22"/>
    </row>
    <row r="8" spans="2:27" s="15" customFormat="1" ht="20.100000000000001" customHeight="1" x14ac:dyDescent="0.15">
      <c r="B8" s="27" t="s">
        <v>4</v>
      </c>
      <c r="C8" s="28">
        <v>94.334227681010418</v>
      </c>
      <c r="D8" s="28">
        <v>97.471458093478461</v>
      </c>
      <c r="E8" s="28">
        <v>96.74268975577759</v>
      </c>
      <c r="F8" s="28">
        <v>100.12767578005662</v>
      </c>
      <c r="G8" s="29">
        <v>98.663688129091426</v>
      </c>
      <c r="H8" s="28">
        <v>99.604720935012992</v>
      </c>
      <c r="I8" s="29">
        <v>100.24045558146382</v>
      </c>
      <c r="J8" s="29">
        <v>99.141018764395412</v>
      </c>
      <c r="K8" s="29">
        <v>93.115941249342399</v>
      </c>
      <c r="L8" s="45">
        <f>[10]青梅市!$V$12</f>
        <v>93.317678343313347</v>
      </c>
      <c r="M8" s="22"/>
      <c r="N8" s="22"/>
      <c r="O8" s="27" t="s">
        <v>23</v>
      </c>
      <c r="P8" s="28">
        <v>94.08650324463153</v>
      </c>
      <c r="Q8" s="28">
        <v>95.964394605605833</v>
      </c>
      <c r="R8" s="28">
        <v>93.72699807067518</v>
      </c>
      <c r="S8" s="28">
        <v>98.805926815072311</v>
      </c>
      <c r="T8" s="29">
        <v>98.885495487967873</v>
      </c>
      <c r="U8" s="28">
        <v>98.588345745429194</v>
      </c>
      <c r="V8" s="29">
        <v>99.321164595106708</v>
      </c>
      <c r="W8" s="29">
        <v>97.535902280779354</v>
      </c>
      <c r="X8" s="29">
        <v>92.274080274866606</v>
      </c>
      <c r="Y8" s="30">
        <f>[11]あきる野市!$V$12</f>
        <v>97.099443701858945</v>
      </c>
      <c r="Z8" s="22"/>
      <c r="AA8" s="22"/>
    </row>
    <row r="9" spans="2:27" s="15" customFormat="1" ht="20.100000000000001" customHeight="1" x14ac:dyDescent="0.15">
      <c r="B9" s="43" t="s">
        <v>45</v>
      </c>
      <c r="C9" s="28">
        <v>85.838569636166227</v>
      </c>
      <c r="D9" s="28">
        <v>85.588506278861871</v>
      </c>
      <c r="E9" s="28">
        <v>81.30324118442941</v>
      </c>
      <c r="F9" s="28">
        <v>83.150267574476473</v>
      </c>
      <c r="G9" s="29">
        <v>83.99255668675552</v>
      </c>
      <c r="H9" s="28">
        <v>83.862028633508714</v>
      </c>
      <c r="I9" s="29">
        <v>86.983903389025315</v>
      </c>
      <c r="J9" s="29">
        <v>85.059994186403713</v>
      </c>
      <c r="K9" s="29">
        <v>85.137359193980998</v>
      </c>
      <c r="L9" s="45">
        <f>[12]府中市!$V$12</f>
        <v>82.947443325420309</v>
      </c>
      <c r="M9" s="22"/>
      <c r="N9" s="22"/>
      <c r="O9" s="27" t="s">
        <v>38</v>
      </c>
      <c r="P9" s="32">
        <v>94.371586167837833</v>
      </c>
      <c r="Q9" s="32">
        <v>96.128733352019594</v>
      </c>
      <c r="R9" s="28">
        <v>92.473913118177549</v>
      </c>
      <c r="S9" s="28">
        <v>95.783438745288137</v>
      </c>
      <c r="T9" s="29">
        <v>95.114466246535926</v>
      </c>
      <c r="U9" s="28">
        <v>95.304658697116054</v>
      </c>
      <c r="V9" s="29">
        <v>95.134019090993192</v>
      </c>
      <c r="W9" s="29">
        <v>93.976335096757865</v>
      </c>
      <c r="X9" s="29">
        <v>89.452007837646093</v>
      </c>
      <c r="Y9" s="30">
        <f>[13]西東京市!$V$12</f>
        <v>93.091719261830363</v>
      </c>
      <c r="Z9" s="22"/>
      <c r="AA9" s="22"/>
    </row>
    <row r="10" spans="2:27" s="15" customFormat="1" ht="20.100000000000001" customHeight="1" x14ac:dyDescent="0.15">
      <c r="B10" s="27" t="s">
        <v>5</v>
      </c>
      <c r="C10" s="28">
        <v>91.53055632335888</v>
      </c>
      <c r="D10" s="28">
        <v>92.340315883506491</v>
      </c>
      <c r="E10" s="28">
        <v>93.035509479316147</v>
      </c>
      <c r="F10" s="28">
        <v>95.211273134906264</v>
      </c>
      <c r="G10" s="29">
        <v>92.82395515781289</v>
      </c>
      <c r="H10" s="28">
        <v>90.909109909665688</v>
      </c>
      <c r="I10" s="29">
        <v>93.864710876596533</v>
      </c>
      <c r="J10" s="29">
        <v>92.448190715341354</v>
      </c>
      <c r="K10" s="29">
        <v>84.069355497613103</v>
      </c>
      <c r="L10" s="45">
        <f>[14]昭島市!$V$12</f>
        <v>93.866742127653836</v>
      </c>
      <c r="M10" s="22"/>
      <c r="N10" s="22"/>
      <c r="O10" s="27" t="s">
        <v>24</v>
      </c>
      <c r="P10" s="28">
        <v>86.860720855527234</v>
      </c>
      <c r="Q10" s="28">
        <v>90.256914033362676</v>
      </c>
      <c r="R10" s="28">
        <v>88.097050326230047</v>
      </c>
      <c r="S10" s="28">
        <v>90.407065781953335</v>
      </c>
      <c r="T10" s="29">
        <v>90.378415753820804</v>
      </c>
      <c r="U10" s="28">
        <v>90.169475711186962</v>
      </c>
      <c r="V10" s="29">
        <v>90.91977289076199</v>
      </c>
      <c r="W10" s="29">
        <v>91.003295007420988</v>
      </c>
      <c r="X10" s="29">
        <v>85.188970649917295</v>
      </c>
      <c r="Y10" s="30">
        <f>[15]瑞穂町!$V$12</f>
        <v>90.056160368639965</v>
      </c>
      <c r="Z10" s="22"/>
      <c r="AA10" s="22"/>
    </row>
    <row r="11" spans="2:27" s="15" customFormat="1" ht="20.100000000000001" customHeight="1" x14ac:dyDescent="0.15">
      <c r="B11" s="27" t="s">
        <v>6</v>
      </c>
      <c r="C11" s="33">
        <v>89.647527622160055</v>
      </c>
      <c r="D11" s="33">
        <v>86.711489948780496</v>
      </c>
      <c r="E11" s="33">
        <v>84.951291152521719</v>
      </c>
      <c r="F11" s="33">
        <v>90.874301641177624</v>
      </c>
      <c r="G11" s="34">
        <v>90.837406833558504</v>
      </c>
      <c r="H11" s="33">
        <v>95.839853993398989</v>
      </c>
      <c r="I11" s="34">
        <v>89.710460925453603</v>
      </c>
      <c r="J11" s="34">
        <v>91.284740303290661</v>
      </c>
      <c r="K11" s="34">
        <v>89.783107914587404</v>
      </c>
      <c r="L11" s="45">
        <f>[16]調布市!$V$12</f>
        <v>90.68065768094489</v>
      </c>
      <c r="M11" s="22"/>
      <c r="N11" s="22"/>
      <c r="O11" s="27" t="s">
        <v>25</v>
      </c>
      <c r="P11" s="28">
        <v>102.92469413328821</v>
      </c>
      <c r="Q11" s="28">
        <v>105.20968765069165</v>
      </c>
      <c r="R11" s="28">
        <v>105.30494159944537</v>
      </c>
      <c r="S11" s="28">
        <v>112.44554416191824</v>
      </c>
      <c r="T11" s="29">
        <v>108.33292646731216</v>
      </c>
      <c r="U11" s="28">
        <v>109.7158643748656</v>
      </c>
      <c r="V11" s="29">
        <v>104.02892352672693</v>
      </c>
      <c r="W11" s="29">
        <v>105.50352460391461</v>
      </c>
      <c r="X11" s="29">
        <v>97.235175493490104</v>
      </c>
      <c r="Y11" s="30">
        <f>[17]日の出町!$V$12</f>
        <v>97.877706564038121</v>
      </c>
      <c r="Z11" s="22"/>
      <c r="AA11" s="22"/>
    </row>
    <row r="12" spans="2:27" s="15" customFormat="1" ht="20.100000000000001" customHeight="1" x14ac:dyDescent="0.15">
      <c r="B12" s="27" t="s">
        <v>7</v>
      </c>
      <c r="C12" s="28">
        <v>92.269291716957341</v>
      </c>
      <c r="D12" s="28">
        <v>92.923369208158832</v>
      </c>
      <c r="E12" s="28">
        <v>90.272772752820686</v>
      </c>
      <c r="F12" s="28">
        <v>93.699542131144824</v>
      </c>
      <c r="G12" s="29">
        <v>90.494250727616418</v>
      </c>
      <c r="H12" s="28">
        <v>91.305952959613435</v>
      </c>
      <c r="I12" s="29">
        <v>93.339121023014016</v>
      </c>
      <c r="J12" s="29">
        <v>91.91628723769459</v>
      </c>
      <c r="K12" s="29">
        <v>86.650164823478306</v>
      </c>
      <c r="L12" s="45">
        <f>[18]町田市!$V$12</f>
        <v>91.157215795603904</v>
      </c>
      <c r="M12" s="22"/>
      <c r="N12" s="22"/>
      <c r="O12" s="27" t="s">
        <v>26</v>
      </c>
      <c r="P12" s="28">
        <v>74.576407973596915</v>
      </c>
      <c r="Q12" s="28">
        <v>72.433040864829948</v>
      </c>
      <c r="R12" s="28">
        <v>72.004626255331445</v>
      </c>
      <c r="S12" s="28">
        <v>76.071318950405498</v>
      </c>
      <c r="T12" s="29">
        <v>79.470770740942001</v>
      </c>
      <c r="U12" s="28">
        <v>81.601499675141397</v>
      </c>
      <c r="V12" s="29">
        <v>81.34566618314139</v>
      </c>
      <c r="W12" s="29">
        <v>73.490835318032339</v>
      </c>
      <c r="X12" s="29">
        <v>73.4387195597877</v>
      </c>
      <c r="Y12" s="30">
        <f>[19]檜原村!$V$12</f>
        <v>73.186402573260395</v>
      </c>
      <c r="Z12" s="22"/>
      <c r="AA12" s="22"/>
    </row>
    <row r="13" spans="2:27" s="15" customFormat="1" ht="20.100000000000001" customHeight="1" x14ac:dyDescent="0.15">
      <c r="B13" s="27" t="s">
        <v>8</v>
      </c>
      <c r="C13" s="28">
        <v>96.72610358217247</v>
      </c>
      <c r="D13" s="28">
        <v>94.540228878594434</v>
      </c>
      <c r="E13" s="28">
        <v>90.751407247622907</v>
      </c>
      <c r="F13" s="28">
        <v>92.689980176469547</v>
      </c>
      <c r="G13" s="29">
        <v>94.287036530106533</v>
      </c>
      <c r="H13" s="28">
        <v>96.367937138560023</v>
      </c>
      <c r="I13" s="29">
        <v>95.580461034314339</v>
      </c>
      <c r="J13" s="29">
        <v>94.818091610746336</v>
      </c>
      <c r="K13" s="29">
        <v>92.213768686529093</v>
      </c>
      <c r="L13" s="45">
        <f>[20]小金井市!$V$12</f>
        <v>93.974770329366379</v>
      </c>
      <c r="M13" s="22"/>
      <c r="N13" s="22"/>
      <c r="O13" s="27" t="s">
        <v>27</v>
      </c>
      <c r="P13" s="28">
        <v>75.775707217994452</v>
      </c>
      <c r="Q13" s="28">
        <v>75.323585980067392</v>
      </c>
      <c r="R13" s="28">
        <v>73.975173790606419</v>
      </c>
      <c r="S13" s="28">
        <v>73.510868455729934</v>
      </c>
      <c r="T13" s="29">
        <v>74.546261934954501</v>
      </c>
      <c r="U13" s="28">
        <v>76.909455988719913</v>
      </c>
      <c r="V13" s="29">
        <v>74.286924651704865</v>
      </c>
      <c r="W13" s="29">
        <v>72.72454298817317</v>
      </c>
      <c r="X13" s="29">
        <v>72.351167033159399</v>
      </c>
      <c r="Y13" s="30">
        <f>[21]奥多摩町!$V$12</f>
        <v>72.840274090898461</v>
      </c>
      <c r="Z13" s="22"/>
      <c r="AA13" s="22"/>
    </row>
    <row r="14" spans="2:27" s="15" customFormat="1" ht="20.100000000000001" customHeight="1" x14ac:dyDescent="0.15">
      <c r="B14" s="27" t="s">
        <v>9</v>
      </c>
      <c r="C14" s="28">
        <v>91.421495153856441</v>
      </c>
      <c r="D14" s="28">
        <v>93.929684613433679</v>
      </c>
      <c r="E14" s="28">
        <v>91.793136287785472</v>
      </c>
      <c r="F14" s="28">
        <v>94.897761627126243</v>
      </c>
      <c r="G14" s="29">
        <v>92.972446248131519</v>
      </c>
      <c r="H14" s="28">
        <v>92.701571236995903</v>
      </c>
      <c r="I14" s="29">
        <v>93.678399411729004</v>
      </c>
      <c r="J14" s="29">
        <v>90.98685150517511</v>
      </c>
      <c r="K14" s="29">
        <v>83.140128962907099</v>
      </c>
      <c r="L14" s="45">
        <f>[22]小平市!$V$12</f>
        <v>85.157035898779895</v>
      </c>
      <c r="M14" s="22"/>
      <c r="N14" s="22"/>
      <c r="O14" s="27" t="s">
        <v>28</v>
      </c>
      <c r="P14" s="28">
        <v>84.901369834614371</v>
      </c>
      <c r="Q14" s="28">
        <v>91.9</v>
      </c>
      <c r="R14" s="28">
        <v>83.963000166847863</v>
      </c>
      <c r="S14" s="28">
        <v>88.107071558305506</v>
      </c>
      <c r="T14" s="29">
        <v>88.956098962518681</v>
      </c>
      <c r="U14" s="28">
        <v>97.234356172609438</v>
      </c>
      <c r="V14" s="29">
        <v>88.329651229752798</v>
      </c>
      <c r="W14" s="29">
        <v>89.444615324038111</v>
      </c>
      <c r="X14" s="29">
        <v>87.400116661514801</v>
      </c>
      <c r="Y14" s="30">
        <f>[23]大島町!$V$12</f>
        <v>94.444523007628362</v>
      </c>
      <c r="Z14" s="22"/>
      <c r="AA14" s="22"/>
    </row>
    <row r="15" spans="2:27" s="15" customFormat="1" ht="20.100000000000001" customHeight="1" x14ac:dyDescent="0.15">
      <c r="B15" s="27" t="s">
        <v>10</v>
      </c>
      <c r="C15" s="28">
        <v>94.554973077681581</v>
      </c>
      <c r="D15" s="28">
        <v>89.480715425626016</v>
      </c>
      <c r="E15" s="28">
        <v>91.770396857830647</v>
      </c>
      <c r="F15" s="28">
        <v>93.850825173686587</v>
      </c>
      <c r="G15" s="29">
        <v>89.927966180989245</v>
      </c>
      <c r="H15" s="28">
        <v>97.739001051779482</v>
      </c>
      <c r="I15" s="29">
        <v>95.047419579995932</v>
      </c>
      <c r="J15" s="29">
        <v>96.211673968151004</v>
      </c>
      <c r="K15" s="29">
        <v>87.554168468867303</v>
      </c>
      <c r="L15" s="30">
        <f>[24]日野市!$V$12</f>
        <v>90.948039137814902</v>
      </c>
      <c r="M15" s="22"/>
      <c r="N15" s="22"/>
      <c r="O15" s="27" t="s">
        <v>29</v>
      </c>
      <c r="P15" s="28">
        <v>87.684628168816275</v>
      </c>
      <c r="Q15" s="28">
        <v>75.219287691011914</v>
      </c>
      <c r="R15" s="28">
        <v>73.469582898589039</v>
      </c>
      <c r="S15" s="28">
        <v>78.838445439104021</v>
      </c>
      <c r="T15" s="29">
        <v>78.728314252787413</v>
      </c>
      <c r="U15" s="28">
        <v>76.909332609099607</v>
      </c>
      <c r="V15" s="29">
        <v>80.308326662712275</v>
      </c>
      <c r="W15" s="29">
        <v>62.531780861848397</v>
      </c>
      <c r="X15" s="29">
        <v>84.919071299610394</v>
      </c>
      <c r="Y15" s="30">
        <f>[25]利島村!$V$12</f>
        <v>84.82528224463708</v>
      </c>
      <c r="Z15" s="22"/>
      <c r="AA15" s="22"/>
    </row>
    <row r="16" spans="2:27" s="15" customFormat="1" ht="20.100000000000001" customHeight="1" x14ac:dyDescent="0.15">
      <c r="B16" s="27" t="s">
        <v>11</v>
      </c>
      <c r="C16" s="28">
        <v>89.700698512333616</v>
      </c>
      <c r="D16" s="28">
        <v>91.936345761966493</v>
      </c>
      <c r="E16" s="28">
        <v>88.927978448883977</v>
      </c>
      <c r="F16" s="28">
        <v>93.780534964061076</v>
      </c>
      <c r="G16" s="29">
        <v>91.708810945797396</v>
      </c>
      <c r="H16" s="28">
        <v>93.099356192263741</v>
      </c>
      <c r="I16" s="29">
        <v>96.827064289135947</v>
      </c>
      <c r="J16" s="29">
        <v>93.086858637436507</v>
      </c>
      <c r="K16" s="29">
        <v>86.675874032002199</v>
      </c>
      <c r="L16" s="30">
        <f>[26]東村山市!$V$12</f>
        <v>92.503376007249528</v>
      </c>
      <c r="M16" s="22"/>
      <c r="N16" s="22"/>
      <c r="O16" s="27" t="s">
        <v>30</v>
      </c>
      <c r="P16" s="28">
        <v>82.350061140322936</v>
      </c>
      <c r="Q16" s="28">
        <v>83.869694268749754</v>
      </c>
      <c r="R16" s="28">
        <v>79.535371065584641</v>
      </c>
      <c r="S16" s="28">
        <v>79.842490953191643</v>
      </c>
      <c r="T16" s="29">
        <v>88.217853605793266</v>
      </c>
      <c r="U16" s="28">
        <v>86.796811104923066</v>
      </c>
      <c r="V16" s="29">
        <v>85.874936104958252</v>
      </c>
      <c r="W16" s="29">
        <v>84.374560981062814</v>
      </c>
      <c r="X16" s="29">
        <v>73.462410741273402</v>
      </c>
      <c r="Y16" s="30">
        <f>[27]新島村!$V$12</f>
        <v>78.999515553067241</v>
      </c>
      <c r="Z16" s="22"/>
      <c r="AA16" s="22"/>
    </row>
    <row r="17" spans="2:27" s="15" customFormat="1" ht="20.100000000000001" customHeight="1" x14ac:dyDescent="0.15">
      <c r="B17" s="27" t="s">
        <v>12</v>
      </c>
      <c r="C17" s="28">
        <v>95.651116771001313</v>
      </c>
      <c r="D17" s="28">
        <v>93.68098973113058</v>
      </c>
      <c r="E17" s="28">
        <v>90.936068135454761</v>
      </c>
      <c r="F17" s="28">
        <v>92.940820169905464</v>
      </c>
      <c r="G17" s="29">
        <v>94.570738963378773</v>
      </c>
      <c r="H17" s="28">
        <v>96.774841488034085</v>
      </c>
      <c r="I17" s="29">
        <v>94.466308998904054</v>
      </c>
      <c r="J17" s="29">
        <v>93.448326622450594</v>
      </c>
      <c r="K17" s="29">
        <v>94.298193337355499</v>
      </c>
      <c r="L17" s="30">
        <f>[28]国分寺市!$V$12</f>
        <v>94.245891754786655</v>
      </c>
      <c r="M17" s="22"/>
      <c r="N17" s="22"/>
      <c r="O17" s="27" t="s">
        <v>31</v>
      </c>
      <c r="P17" s="28">
        <v>79.595653195248744</v>
      </c>
      <c r="Q17" s="28">
        <v>82.067024169260492</v>
      </c>
      <c r="R17" s="28">
        <v>79.055300679989955</v>
      </c>
      <c r="S17" s="28">
        <v>80.015254749668628</v>
      </c>
      <c r="T17" s="29">
        <v>82.698778652487249</v>
      </c>
      <c r="U17" s="28">
        <v>82.169367358820097</v>
      </c>
      <c r="V17" s="29">
        <v>77.003312649544682</v>
      </c>
      <c r="W17" s="29">
        <v>76.395171714427534</v>
      </c>
      <c r="X17" s="29">
        <v>66.701307434265303</v>
      </c>
      <c r="Y17" s="30">
        <f>[29]神津島村!$V$12</f>
        <v>74.669654209930684</v>
      </c>
      <c r="Z17" s="22"/>
      <c r="AA17" s="22"/>
    </row>
    <row r="18" spans="2:27" s="15" customFormat="1" ht="20.100000000000001" customHeight="1" x14ac:dyDescent="0.15">
      <c r="B18" s="27" t="s">
        <v>13</v>
      </c>
      <c r="C18" s="28">
        <v>96.109060046110415</v>
      </c>
      <c r="D18" s="28">
        <v>95.792900307114209</v>
      </c>
      <c r="E18" s="28">
        <v>90.319336354506447</v>
      </c>
      <c r="F18" s="28">
        <v>92.723293868128408</v>
      </c>
      <c r="G18" s="29">
        <v>95.021205814723871</v>
      </c>
      <c r="H18" s="28">
        <v>96.240948425919754</v>
      </c>
      <c r="I18" s="29">
        <v>100.1988648417002</v>
      </c>
      <c r="J18" s="29">
        <v>98.250864116722497</v>
      </c>
      <c r="K18" s="29">
        <v>97.4204300718296</v>
      </c>
      <c r="L18" s="30">
        <f>[30]国立市!$V$12</f>
        <v>99.144698903975979</v>
      </c>
      <c r="M18" s="22"/>
      <c r="N18" s="22"/>
      <c r="O18" s="27" t="s">
        <v>32</v>
      </c>
      <c r="P18" s="28">
        <v>93.404792648365842</v>
      </c>
      <c r="Q18" s="28">
        <v>88.974025354561064</v>
      </c>
      <c r="R18" s="28">
        <v>81.924125495582217</v>
      </c>
      <c r="S18" s="28">
        <v>80.638808004460699</v>
      </c>
      <c r="T18" s="29">
        <v>89.894575018555614</v>
      </c>
      <c r="U18" s="28">
        <v>85.950005957167036</v>
      </c>
      <c r="V18" s="29">
        <v>91.070812558319275</v>
      </c>
      <c r="W18" s="29">
        <v>85.158517461589597</v>
      </c>
      <c r="X18" s="29">
        <v>69.065607489161593</v>
      </c>
      <c r="Y18" s="30">
        <f>[31]三宅村!$V$12</f>
        <v>82.980017721574612</v>
      </c>
      <c r="Z18" s="22"/>
      <c r="AA18" s="22"/>
    </row>
    <row r="19" spans="2:27" s="15" customFormat="1" ht="20.100000000000001" customHeight="1" x14ac:dyDescent="0.15">
      <c r="B19" s="27" t="s">
        <v>14</v>
      </c>
      <c r="C19" s="28">
        <v>90.499109358380025</v>
      </c>
      <c r="D19" s="28">
        <v>91.901305543909231</v>
      </c>
      <c r="E19" s="28">
        <v>86.201558718394551</v>
      </c>
      <c r="F19" s="28">
        <v>91.097199656315993</v>
      </c>
      <c r="G19" s="29">
        <v>90.7</v>
      </c>
      <c r="H19" s="28">
        <v>93.111756645385455</v>
      </c>
      <c r="I19" s="29">
        <v>91.312442147163182</v>
      </c>
      <c r="J19" s="29">
        <v>90.195490682491808</v>
      </c>
      <c r="K19" s="29">
        <v>85.705507248150397</v>
      </c>
      <c r="L19" s="30">
        <f>[32]福生市!$V$12</f>
        <v>84.552857023300803</v>
      </c>
      <c r="M19" s="22"/>
      <c r="N19" s="22"/>
      <c r="O19" s="27" t="s">
        <v>33</v>
      </c>
      <c r="P19" s="28">
        <v>84.65898928193063</v>
      </c>
      <c r="Q19" s="28">
        <v>92.786848415880755</v>
      </c>
      <c r="R19" s="28">
        <v>72.690556104898121</v>
      </c>
      <c r="S19" s="28">
        <v>71.660617787836287</v>
      </c>
      <c r="T19" s="29">
        <v>91.934342362016835</v>
      </c>
      <c r="U19" s="28">
        <v>70.955610528949052</v>
      </c>
      <c r="V19" s="29">
        <v>55.3103620543706</v>
      </c>
      <c r="W19" s="29">
        <v>89.279011715831857</v>
      </c>
      <c r="X19" s="29">
        <v>77.4809779288436</v>
      </c>
      <c r="Y19" s="30">
        <f>[33]御蔵島村!$V$12</f>
        <v>69.901396730523174</v>
      </c>
      <c r="Z19" s="22"/>
      <c r="AA19" s="22"/>
    </row>
    <row r="20" spans="2:27" s="15" customFormat="1" ht="20.100000000000001" customHeight="1" x14ac:dyDescent="0.15">
      <c r="B20" s="27" t="s">
        <v>15</v>
      </c>
      <c r="C20" s="28">
        <v>92.701240463664618</v>
      </c>
      <c r="D20" s="28">
        <v>91.026333696578419</v>
      </c>
      <c r="E20" s="28">
        <v>88.845324938244929</v>
      </c>
      <c r="F20" s="28">
        <v>90.111182141426411</v>
      </c>
      <c r="G20" s="29">
        <v>91.221917121431346</v>
      </c>
      <c r="H20" s="28">
        <v>91.260685371916367</v>
      </c>
      <c r="I20" s="29">
        <v>92.729879101065734</v>
      </c>
      <c r="J20" s="29">
        <v>89.65429492095771</v>
      </c>
      <c r="K20" s="29">
        <v>87.658733771596701</v>
      </c>
      <c r="L20" s="30">
        <f>[34]狛江市!$V$12</f>
        <v>85.428336894580852</v>
      </c>
      <c r="M20" s="22"/>
      <c r="N20" s="22"/>
      <c r="O20" s="27" t="s">
        <v>34</v>
      </c>
      <c r="P20" s="28">
        <v>88.851235723490376</v>
      </c>
      <c r="Q20" s="28">
        <v>91.354709274997219</v>
      </c>
      <c r="R20" s="28">
        <v>89.154847341970438</v>
      </c>
      <c r="S20" s="28">
        <v>87.965733472409809</v>
      </c>
      <c r="T20" s="29">
        <v>83.870283547913544</v>
      </c>
      <c r="U20" s="28">
        <v>87.154081336649753</v>
      </c>
      <c r="V20" s="29">
        <v>90.662910279867887</v>
      </c>
      <c r="W20" s="29">
        <v>84.57764660679436</v>
      </c>
      <c r="X20" s="29">
        <v>78.349598433283504</v>
      </c>
      <c r="Y20" s="30">
        <f>[35]八丈町!$V$12</f>
        <v>84.774192859935823</v>
      </c>
      <c r="Z20" s="22"/>
      <c r="AA20" s="22"/>
    </row>
    <row r="21" spans="2:27" s="15" customFormat="1" ht="20.100000000000001" customHeight="1" x14ac:dyDescent="0.15">
      <c r="B21" s="27" t="s">
        <v>16</v>
      </c>
      <c r="C21" s="28">
        <v>90.114948953023614</v>
      </c>
      <c r="D21" s="28">
        <v>91.070462461301489</v>
      </c>
      <c r="E21" s="28">
        <v>90.777222578348542</v>
      </c>
      <c r="F21" s="28">
        <v>92.674661811923713</v>
      </c>
      <c r="G21" s="29">
        <v>93.902220080412363</v>
      </c>
      <c r="H21" s="28">
        <v>94.448070253589677</v>
      </c>
      <c r="I21" s="29">
        <v>96.649618541507834</v>
      </c>
      <c r="J21" s="29">
        <v>92.142337383121159</v>
      </c>
      <c r="K21" s="29">
        <v>90.770174101759494</v>
      </c>
      <c r="L21" s="30">
        <f>[36]東大和市!$V$12</f>
        <v>92.772704839604259</v>
      </c>
      <c r="M21" s="22"/>
      <c r="N21" s="22"/>
      <c r="O21" s="27" t="s">
        <v>35</v>
      </c>
      <c r="P21" s="28">
        <v>75.659993272476314</v>
      </c>
      <c r="Q21" s="28">
        <v>75.950153059350981</v>
      </c>
      <c r="R21" s="28">
        <v>77.499002410703383</v>
      </c>
      <c r="S21" s="28">
        <v>85.814202856168052</v>
      </c>
      <c r="T21" s="29">
        <v>77.68186493747244</v>
      </c>
      <c r="U21" s="28">
        <v>88.215799057229887</v>
      </c>
      <c r="V21" s="29">
        <v>89.341591455688018</v>
      </c>
      <c r="W21" s="29">
        <v>98.657507219627831</v>
      </c>
      <c r="X21" s="29">
        <v>95.214764059644295</v>
      </c>
      <c r="Y21" s="30">
        <f>[37]青ケ島村!$V$12</f>
        <v>96.94723779098301</v>
      </c>
      <c r="Z21" s="22"/>
      <c r="AA21" s="22"/>
    </row>
    <row r="22" spans="2:27" s="15" customFormat="1" ht="20.100000000000001" customHeight="1" thickBot="1" x14ac:dyDescent="0.2">
      <c r="B22" s="35" t="s">
        <v>17</v>
      </c>
      <c r="C22" s="36">
        <v>93.611055826150718</v>
      </c>
      <c r="D22" s="36">
        <v>93.369389282823221</v>
      </c>
      <c r="E22" s="36">
        <v>90.452858023151833</v>
      </c>
      <c r="F22" s="36">
        <v>92.543677507276072</v>
      </c>
      <c r="G22" s="37">
        <v>91.148942094329243</v>
      </c>
      <c r="H22" s="36">
        <v>93.093568676460919</v>
      </c>
      <c r="I22" s="37">
        <v>95.129495480685577</v>
      </c>
      <c r="J22" s="37">
        <v>91.553758616092821</v>
      </c>
      <c r="K22" s="37">
        <v>88.497947161748897</v>
      </c>
      <c r="L22" s="30">
        <f>[38]清瀬市!$V$12</f>
        <v>91.989738870896147</v>
      </c>
      <c r="M22" s="22"/>
      <c r="N22" s="22"/>
      <c r="O22" s="38" t="s">
        <v>36</v>
      </c>
      <c r="P22" s="39">
        <v>87.833906174626136</v>
      </c>
      <c r="Q22" s="39">
        <v>89.949731220969866</v>
      </c>
      <c r="R22" s="39">
        <v>87.150086104119751</v>
      </c>
      <c r="S22" s="39">
        <v>83.529633006339139</v>
      </c>
      <c r="T22" s="40">
        <v>83.614049359437047</v>
      </c>
      <c r="U22" s="39">
        <v>84.617669025244197</v>
      </c>
      <c r="V22" s="40">
        <v>85.719352186611999</v>
      </c>
      <c r="W22" s="40">
        <v>73.69112321036377</v>
      </c>
      <c r="X22" s="40">
        <v>69.905052682653704</v>
      </c>
      <c r="Y22" s="41">
        <f>[39]小笠原村!$V$12</f>
        <v>73.936611721331928</v>
      </c>
      <c r="Z22" s="22"/>
      <c r="AA22" s="22"/>
    </row>
    <row r="23" spans="2:27" s="15" customFormat="1" ht="20.100000000000001" customHeight="1" thickBot="1" x14ac:dyDescent="0.2">
      <c r="B23" s="38" t="s">
        <v>18</v>
      </c>
      <c r="C23" s="39">
        <v>95.453005802044757</v>
      </c>
      <c r="D23" s="39">
        <v>94.307795060199709</v>
      </c>
      <c r="E23" s="39">
        <v>92.19500489948463</v>
      </c>
      <c r="F23" s="39">
        <v>93.788744147627739</v>
      </c>
      <c r="G23" s="40">
        <v>93.249790256271325</v>
      </c>
      <c r="H23" s="39">
        <v>94.512052456880014</v>
      </c>
      <c r="I23" s="40">
        <v>93.746794019811873</v>
      </c>
      <c r="J23" s="40">
        <v>92.893068845429966</v>
      </c>
      <c r="K23" s="40">
        <v>89.0133827116898</v>
      </c>
      <c r="L23" s="41">
        <f>[40]東久留米市!$V$12</f>
        <v>92.302491469590024</v>
      </c>
      <c r="M23" s="22"/>
      <c r="N23" s="22"/>
      <c r="O23" s="57"/>
      <c r="P23" s="57"/>
      <c r="Q23" s="57"/>
      <c r="R23" s="57"/>
      <c r="S23" s="57"/>
      <c r="T23" s="57"/>
      <c r="U23" s="57"/>
      <c r="V23" s="57"/>
      <c r="W23" s="57"/>
      <c r="X23" s="57"/>
      <c r="Y23" s="57"/>
      <c r="Z23" s="22"/>
      <c r="AA23" s="22"/>
    </row>
    <row r="24" spans="2:27" s="15" customFormat="1" ht="20.100000000000001" customHeight="1" x14ac:dyDescent="0.15">
      <c r="B24" s="57" t="s">
        <v>58</v>
      </c>
      <c r="C24" s="57"/>
      <c r="D24" s="57"/>
      <c r="E24" s="57"/>
      <c r="F24" s="57"/>
      <c r="G24" s="57"/>
      <c r="H24" s="57"/>
      <c r="I24" s="57"/>
      <c r="J24" s="57"/>
      <c r="K24" s="57"/>
      <c r="L24" s="57"/>
      <c r="M24" s="22"/>
      <c r="N24" s="22"/>
      <c r="O24" s="48"/>
      <c r="P24" s="48"/>
      <c r="Q24" s="48"/>
      <c r="R24" s="48"/>
      <c r="S24" s="48"/>
      <c r="T24" s="48"/>
      <c r="U24" s="48"/>
      <c r="V24" s="48"/>
      <c r="W24" s="48"/>
      <c r="X24" s="48"/>
      <c r="Y24" s="48"/>
    </row>
    <row r="25" spans="2:27" s="15" customFormat="1" ht="20.100000000000001" customHeight="1" x14ac:dyDescent="0.15">
      <c r="B25" s="1"/>
      <c r="C25" s="1"/>
      <c r="D25" s="1"/>
      <c r="E25" s="1"/>
      <c r="F25" s="1"/>
      <c r="G25" s="1"/>
      <c r="H25" s="1"/>
      <c r="I25" s="1"/>
      <c r="J25" s="1"/>
      <c r="K25" s="1"/>
      <c r="L25" s="1"/>
      <c r="O25" s="56"/>
      <c r="P25" s="56"/>
      <c r="Q25" s="56"/>
      <c r="R25" s="56"/>
      <c r="S25" s="56"/>
      <c r="T25" s="56"/>
      <c r="U25" s="56"/>
      <c r="V25" s="56"/>
      <c r="W25" s="56"/>
      <c r="X25" s="56"/>
      <c r="Y25" s="56"/>
    </row>
    <row r="26" spans="2:27" s="15" customFormat="1" ht="27.75" customHeight="1" x14ac:dyDescent="0.15">
      <c r="B26" s="1"/>
      <c r="C26" s="1"/>
      <c r="D26" s="1"/>
      <c r="E26" s="1"/>
      <c r="F26" s="1"/>
      <c r="G26" s="1"/>
      <c r="H26" s="1"/>
      <c r="I26" s="1"/>
      <c r="J26" s="1"/>
      <c r="K26" s="1"/>
      <c r="L26" s="1"/>
      <c r="M26" s="42"/>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mergeCells count="3">
    <mergeCell ref="O25:Y25"/>
    <mergeCell ref="B24:L24"/>
    <mergeCell ref="O23:Y23"/>
  </mergeCells>
  <phoneticPr fontId="2"/>
  <pageMargins left="0.74803149606299213" right="0.74803149606299213" top="0.98425196850393704" bottom="0.98425196850393704" header="0.51181102362204722" footer="0.31496062992125984"/>
  <pageSetup paperSize="9" firstPageNumber="15"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経常収支比率説明</vt:lpstr>
      <vt:lpstr>経常収支比率</vt:lpstr>
      <vt:lpstr>経常収支比率!Print_Area</vt:lpstr>
      <vt:lpstr>経常収支比率説明!Print_Area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t_Kuki</cp:lastModifiedBy>
  <cp:lastPrinted>2024-02-19T08:07:32Z</cp:lastPrinted>
  <dcterms:created xsi:type="dcterms:W3CDTF">2002-02-22T07:24:43Z</dcterms:created>
  <dcterms:modified xsi:type="dcterms:W3CDTF">2024-02-20T04:21:44Z</dcterms:modified>
</cp:coreProperties>
</file>